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firstSheet="11" activeTab="12"/>
  </bookViews>
  <sheets>
    <sheet name="Des" sheetId="29" r:id="rId1"/>
    <sheet name="jan" sheetId="30" r:id="rId2"/>
    <sheet name="peb (2)" sheetId="31" r:id="rId3"/>
    <sheet name="maret (2)" sheetId="32" r:id="rId4"/>
    <sheet name="april (2)" sheetId="33" r:id="rId5"/>
    <sheet name="mei (2)" sheetId="34" r:id="rId6"/>
    <sheet name="juni (2)" sheetId="35" r:id="rId7"/>
    <sheet name="juli (2)" sheetId="37" r:id="rId8"/>
    <sheet name="agustus (2)" sheetId="38" r:id="rId9"/>
    <sheet name="september (2)" sheetId="39" r:id="rId10"/>
    <sheet name="oktober (2)" sheetId="40" r:id="rId11"/>
    <sheet name="November (2)" sheetId="41" r:id="rId12"/>
    <sheet name="desember" sheetId="43" r:id="rId13"/>
    <sheet name="formdatatrkumpul" sheetId="17" r:id="rId14"/>
    <sheet name="Sheet1" sheetId="18" r:id="rId15"/>
  </sheets>
  <definedNames>
    <definedName name="_xlnm.Print_Area" localSheetId="8">'agustus (2)'!$A$1:$AB$32</definedName>
    <definedName name="_xlnm.Print_Area" localSheetId="4">'april (2)'!$A$1:$AB$30</definedName>
    <definedName name="_xlnm.Print_Area" localSheetId="12">desember!$A$1:$AB$30</definedName>
    <definedName name="_xlnm.Print_Area" localSheetId="1">jan!$A$1:$AB$30</definedName>
    <definedName name="_xlnm.Print_Area" localSheetId="7">'juli (2)'!$A$1:$AB$30</definedName>
    <definedName name="_xlnm.Print_Area" localSheetId="6">'juni (2)'!$A$1:$AB$30</definedName>
    <definedName name="_xlnm.Print_Area" localSheetId="3">'maret (2)'!$A$1:$AB$35</definedName>
    <definedName name="_xlnm.Print_Area" localSheetId="5">'mei (2)'!$A$1:$AB$30</definedName>
    <definedName name="_xlnm.Print_Area" localSheetId="11">'November (2)'!$A$1:$AB$30</definedName>
    <definedName name="_xlnm.Print_Area" localSheetId="10">'oktober (2)'!$A$1:$AB$30</definedName>
    <definedName name="_xlnm.Print_Area" localSheetId="2">'peb (2)'!$A$1:$AB$29</definedName>
    <definedName name="_xlnm.Print_Area" localSheetId="9">'september (2)'!$A$1:$AB$34</definedName>
  </definedNames>
  <calcPr calcId="144525"/>
</workbook>
</file>

<file path=xl/calcChain.xml><?xml version="1.0" encoding="utf-8"?>
<calcChain xmlns="http://schemas.openxmlformats.org/spreadsheetml/2006/main">
  <c r="K39" i="43" l="1"/>
  <c r="J39" i="43"/>
  <c r="AB18" i="43"/>
  <c r="AA18" i="43"/>
  <c r="W18" i="43"/>
  <c r="Z17" i="43"/>
  <c r="Y17" i="43"/>
  <c r="Y18" i="43" s="1"/>
  <c r="X17" i="43"/>
  <c r="W17" i="43"/>
  <c r="V17" i="43"/>
  <c r="U18" i="43" s="1"/>
  <c r="T17" i="43"/>
  <c r="S18" i="43" s="1"/>
  <c r="S17" i="43"/>
  <c r="R17" i="43"/>
  <c r="Q17" i="43"/>
  <c r="Q18" i="43" s="1"/>
  <c r="P17" i="43"/>
  <c r="O18" i="43" s="1"/>
  <c r="O17" i="43"/>
  <c r="N17" i="43"/>
  <c r="M17" i="43"/>
  <c r="M18" i="43" s="1"/>
  <c r="L17" i="43"/>
  <c r="K18" i="43" s="1"/>
  <c r="K17" i="43"/>
  <c r="J17" i="43"/>
  <c r="I17" i="43"/>
  <c r="I18" i="43" s="1"/>
  <c r="H17" i="43"/>
  <c r="G18" i="43" s="1"/>
  <c r="G17" i="43"/>
  <c r="D17" i="43"/>
  <c r="Z14" i="43"/>
  <c r="F14" i="43"/>
  <c r="F17" i="43" s="1"/>
  <c r="E14" i="43"/>
  <c r="E17" i="43" s="1"/>
  <c r="E18" i="43" s="1"/>
  <c r="D14" i="43"/>
  <c r="C14" i="43"/>
  <c r="C17" i="43" s="1"/>
  <c r="C18" i="43" s="1"/>
  <c r="K39" i="41"/>
  <c r="J39" i="41"/>
  <c r="AB18" i="41"/>
  <c r="AA18" i="41"/>
  <c r="Y17" i="41"/>
  <c r="X17" i="41"/>
  <c r="W17" i="41"/>
  <c r="W18" i="41" s="1"/>
  <c r="V17" i="41"/>
  <c r="U18" i="41" s="1"/>
  <c r="T17" i="41"/>
  <c r="S17" i="41"/>
  <c r="R17" i="41"/>
  <c r="Q17" i="41"/>
  <c r="Q18" i="41" s="1"/>
  <c r="P17" i="41"/>
  <c r="O17" i="41"/>
  <c r="N17" i="41"/>
  <c r="M17" i="41"/>
  <c r="M18" i="41" s="1"/>
  <c r="L17" i="41"/>
  <c r="K17" i="41"/>
  <c r="J17" i="41"/>
  <c r="I17" i="41"/>
  <c r="I18" i="41" s="1"/>
  <c r="H17" i="41"/>
  <c r="G17" i="41"/>
  <c r="C17" i="41"/>
  <c r="Z14" i="41"/>
  <c r="Z17" i="41" s="1"/>
  <c r="F14" i="41"/>
  <c r="F17" i="41" s="1"/>
  <c r="E14" i="41"/>
  <c r="E17" i="41" s="1"/>
  <c r="E18" i="41" s="1"/>
  <c r="D14" i="41"/>
  <c r="D17" i="41" s="1"/>
  <c r="C14" i="41"/>
  <c r="Y18" i="41" l="1"/>
  <c r="G18" i="41"/>
  <c r="K18" i="41"/>
  <c r="O18" i="41"/>
  <c r="S18" i="41"/>
  <c r="C18" i="41"/>
  <c r="K39" i="40" l="1"/>
  <c r="J39" i="40"/>
  <c r="AB18" i="40"/>
  <c r="AA18" i="40"/>
  <c r="Y17" i="40"/>
  <c r="X17" i="40"/>
  <c r="W17" i="40"/>
  <c r="V17" i="40"/>
  <c r="U17" i="40"/>
  <c r="U18" i="40" s="1"/>
  <c r="T17" i="40"/>
  <c r="S17" i="40"/>
  <c r="R17" i="40"/>
  <c r="Q17" i="40"/>
  <c r="P17" i="40"/>
  <c r="O17" i="40"/>
  <c r="N17" i="40"/>
  <c r="M17" i="40"/>
  <c r="M18" i="40" s="1"/>
  <c r="L17" i="40"/>
  <c r="K17" i="40"/>
  <c r="J17" i="40"/>
  <c r="I17" i="40"/>
  <c r="H17" i="40"/>
  <c r="G17" i="40"/>
  <c r="Z14" i="40"/>
  <c r="Z17" i="40" s="1"/>
  <c r="Y18" i="40" s="1"/>
  <c r="F14" i="40"/>
  <c r="F17" i="40" s="1"/>
  <c r="E14" i="40"/>
  <c r="E17" i="40" s="1"/>
  <c r="D14" i="40"/>
  <c r="D17" i="40" s="1"/>
  <c r="C14" i="40"/>
  <c r="C17" i="40" s="1"/>
  <c r="C18" i="40" s="1"/>
  <c r="K39" i="39"/>
  <c r="J39" i="39"/>
  <c r="AB18" i="39"/>
  <c r="AA18" i="39"/>
  <c r="G18" i="39"/>
  <c r="Y17" i="39"/>
  <c r="X17" i="39"/>
  <c r="W17" i="39"/>
  <c r="V17" i="39"/>
  <c r="U17" i="39"/>
  <c r="T17" i="39"/>
  <c r="S17" i="39"/>
  <c r="R17" i="39"/>
  <c r="Q17" i="39"/>
  <c r="P17" i="39"/>
  <c r="O17" i="39"/>
  <c r="O18" i="39" s="1"/>
  <c r="N17" i="39"/>
  <c r="M17" i="39"/>
  <c r="L17" i="39"/>
  <c r="K17" i="39"/>
  <c r="J17" i="39"/>
  <c r="I17" i="39"/>
  <c r="H17" i="39"/>
  <c r="G17" i="39"/>
  <c r="E17" i="39"/>
  <c r="D17" i="39"/>
  <c r="Z14" i="39"/>
  <c r="Z17" i="39" s="1"/>
  <c r="F14" i="39"/>
  <c r="F17" i="39" s="1"/>
  <c r="E14" i="39"/>
  <c r="D14" i="39"/>
  <c r="C14" i="39"/>
  <c r="C17" i="39" s="1"/>
  <c r="K39" i="38"/>
  <c r="J39" i="38"/>
  <c r="AB18" i="38"/>
  <c r="AA18" i="38"/>
  <c r="Y17" i="38"/>
  <c r="X17" i="38"/>
  <c r="W17" i="38"/>
  <c r="W18" i="38" s="1"/>
  <c r="V17" i="38"/>
  <c r="U18" i="38" s="1"/>
  <c r="U17" i="38"/>
  <c r="T17" i="38"/>
  <c r="S17" i="38"/>
  <c r="S18" i="38" s="1"/>
  <c r="R17" i="38"/>
  <c r="Q17" i="38"/>
  <c r="P17" i="38"/>
  <c r="O17" i="38"/>
  <c r="O18" i="38" s="1"/>
  <c r="N17" i="38"/>
  <c r="M18" i="38" s="1"/>
  <c r="M17" i="38"/>
  <c r="L17" i="38"/>
  <c r="K17" i="38"/>
  <c r="K18" i="38" s="1"/>
  <c r="J17" i="38"/>
  <c r="I17" i="38"/>
  <c r="H17" i="38"/>
  <c r="G17" i="38"/>
  <c r="G18" i="38" s="1"/>
  <c r="D17" i="38"/>
  <c r="Z14" i="38"/>
  <c r="Z17" i="38" s="1"/>
  <c r="F14" i="38"/>
  <c r="F17" i="38" s="1"/>
  <c r="E14" i="38"/>
  <c r="E17" i="38" s="1"/>
  <c r="D14" i="38"/>
  <c r="C14" i="38"/>
  <c r="C17" i="38" s="1"/>
  <c r="K39" i="37"/>
  <c r="J39" i="37"/>
  <c r="AC18" i="37"/>
  <c r="AA18" i="37"/>
  <c r="Y17" i="37"/>
  <c r="X17" i="37"/>
  <c r="W17" i="37"/>
  <c r="V17" i="37"/>
  <c r="U17" i="37"/>
  <c r="U18" i="37" s="1"/>
  <c r="T17" i="37"/>
  <c r="S17" i="37"/>
  <c r="R17" i="37"/>
  <c r="Q17" i="37"/>
  <c r="Q18" i="37" s="1"/>
  <c r="P17" i="37"/>
  <c r="O17" i="37"/>
  <c r="N17" i="37"/>
  <c r="M17" i="37"/>
  <c r="M18" i="37" s="1"/>
  <c r="L17" i="37"/>
  <c r="K17" i="37"/>
  <c r="J17" i="37"/>
  <c r="I17" i="37"/>
  <c r="I18" i="37" s="1"/>
  <c r="H17" i="37"/>
  <c r="G17" i="37"/>
  <c r="D17" i="37"/>
  <c r="C17" i="37"/>
  <c r="Z14" i="37"/>
  <c r="Z17" i="37" s="1"/>
  <c r="F14" i="37"/>
  <c r="F17" i="37" s="1"/>
  <c r="E14" i="37"/>
  <c r="E17" i="37" s="1"/>
  <c r="D14" i="37"/>
  <c r="C14" i="37"/>
  <c r="K39" i="35"/>
  <c r="J39" i="35"/>
  <c r="AC18" i="35"/>
  <c r="AA18" i="35"/>
  <c r="Y17" i="35"/>
  <c r="X17" i="35"/>
  <c r="W17" i="35"/>
  <c r="V17" i="35"/>
  <c r="U17" i="35"/>
  <c r="T17" i="35"/>
  <c r="S17" i="35"/>
  <c r="R17" i="35"/>
  <c r="Q17" i="35"/>
  <c r="P17" i="35"/>
  <c r="O17" i="35"/>
  <c r="M17" i="35"/>
  <c r="M18" i="35" s="1"/>
  <c r="L17" i="35"/>
  <c r="K17" i="35"/>
  <c r="J17" i="35"/>
  <c r="I17" i="35"/>
  <c r="H17" i="35"/>
  <c r="G17" i="35"/>
  <c r="Z14" i="35"/>
  <c r="Z17" i="35" s="1"/>
  <c r="F14" i="35"/>
  <c r="F17" i="35" s="1"/>
  <c r="E14" i="35"/>
  <c r="E17" i="35" s="1"/>
  <c r="D14" i="35"/>
  <c r="D17" i="35" s="1"/>
  <c r="C14" i="35"/>
  <c r="C17" i="35" s="1"/>
  <c r="K39" i="34"/>
  <c r="J39" i="34"/>
  <c r="AC18" i="34"/>
  <c r="AA18" i="34"/>
  <c r="Y17" i="34"/>
  <c r="X17" i="34"/>
  <c r="W17" i="34"/>
  <c r="V17" i="34"/>
  <c r="U17" i="34"/>
  <c r="T17" i="34"/>
  <c r="S17" i="34"/>
  <c r="R17" i="34"/>
  <c r="Q17" i="34"/>
  <c r="P17" i="34"/>
  <c r="O17" i="34"/>
  <c r="M17" i="34"/>
  <c r="M18" i="34" s="1"/>
  <c r="K17" i="34"/>
  <c r="K18" i="34" s="1"/>
  <c r="J17" i="34"/>
  <c r="I17" i="34"/>
  <c r="H17" i="34"/>
  <c r="G17" i="34"/>
  <c r="Z14" i="34"/>
  <c r="Z17" i="34" s="1"/>
  <c r="F14" i="34"/>
  <c r="F17" i="34" s="1"/>
  <c r="E14" i="34"/>
  <c r="E17" i="34" s="1"/>
  <c r="D14" i="34"/>
  <c r="D17" i="34" s="1"/>
  <c r="C14" i="34"/>
  <c r="C17" i="34" s="1"/>
  <c r="E18" i="37" l="1"/>
  <c r="G18" i="37"/>
  <c r="K18" i="37"/>
  <c r="O18" i="37"/>
  <c r="S18" i="37"/>
  <c r="W18" i="37"/>
  <c r="W18" i="39"/>
  <c r="I18" i="40"/>
  <c r="Q18" i="40"/>
  <c r="C18" i="37"/>
  <c r="C18" i="38"/>
  <c r="E18" i="40"/>
  <c r="G18" i="40"/>
  <c r="K18" i="40"/>
  <c r="O18" i="40"/>
  <c r="S18" i="40"/>
  <c r="W18" i="40"/>
  <c r="I18" i="39"/>
  <c r="M18" i="39"/>
  <c r="Q18" i="39"/>
  <c r="U18" i="39"/>
  <c r="C18" i="39"/>
  <c r="K18" i="39"/>
  <c r="S18" i="39"/>
  <c r="E18" i="38"/>
  <c r="I18" i="38"/>
  <c r="Q18" i="38"/>
  <c r="Y18" i="38"/>
  <c r="E18" i="39"/>
  <c r="Y18" i="39"/>
  <c r="Y18" i="37"/>
  <c r="U18" i="34"/>
  <c r="C18" i="34"/>
  <c r="Y18" i="34"/>
  <c r="Q18" i="35"/>
  <c r="G18" i="34"/>
  <c r="O18" i="34"/>
  <c r="S18" i="34"/>
  <c r="W18" i="34"/>
  <c r="G18" i="35"/>
  <c r="K18" i="35"/>
  <c r="O18" i="35"/>
  <c r="W18" i="35"/>
  <c r="Y18" i="35"/>
  <c r="I18" i="34"/>
  <c r="E18" i="34"/>
  <c r="Q18" i="34"/>
  <c r="I18" i="35"/>
  <c r="U18" i="35"/>
  <c r="S18" i="35"/>
  <c r="C18" i="35"/>
  <c r="E18" i="35"/>
  <c r="K39" i="33"/>
  <c r="J39" i="33"/>
  <c r="AC18" i="33"/>
  <c r="AA18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Z14" i="33"/>
  <c r="Z17" i="33" s="1"/>
  <c r="F14" i="33"/>
  <c r="F17" i="33" s="1"/>
  <c r="E14" i="33"/>
  <c r="E17" i="33" s="1"/>
  <c r="D14" i="33"/>
  <c r="D17" i="33" s="1"/>
  <c r="C14" i="33"/>
  <c r="C17" i="33" s="1"/>
  <c r="K39" i="32"/>
  <c r="J39" i="32"/>
  <c r="AC18" i="32"/>
  <c r="AA18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Z14" i="32"/>
  <c r="Z17" i="32" s="1"/>
  <c r="F14" i="32"/>
  <c r="F17" i="32" s="1"/>
  <c r="E14" i="32"/>
  <c r="E17" i="32" s="1"/>
  <c r="D14" i="32"/>
  <c r="D17" i="32" s="1"/>
  <c r="C14" i="32"/>
  <c r="C17" i="32" s="1"/>
  <c r="K39" i="31"/>
  <c r="J39" i="31"/>
  <c r="AC18" i="31"/>
  <c r="AA18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Z14" i="31"/>
  <c r="Z17" i="31" s="1"/>
  <c r="F14" i="31"/>
  <c r="F17" i="31" s="1"/>
  <c r="E14" i="31"/>
  <c r="E17" i="31" s="1"/>
  <c r="D14" i="31"/>
  <c r="D17" i="31" s="1"/>
  <c r="C14" i="31"/>
  <c r="C17" i="31" s="1"/>
  <c r="M18" i="33" l="1"/>
  <c r="U18" i="33"/>
  <c r="C18" i="33"/>
  <c r="Y18" i="33"/>
  <c r="G18" i="33"/>
  <c r="K18" i="33"/>
  <c r="O18" i="33"/>
  <c r="S18" i="33"/>
  <c r="W18" i="33"/>
  <c r="I18" i="33"/>
  <c r="Q18" i="33"/>
  <c r="E18" i="33"/>
  <c r="Y18" i="32"/>
  <c r="G18" i="31"/>
  <c r="K18" i="31"/>
  <c r="O18" i="31"/>
  <c r="S18" i="31"/>
  <c r="Y18" i="31"/>
  <c r="I18" i="31"/>
  <c r="Q18" i="31"/>
  <c r="M18" i="32"/>
  <c r="U18" i="32"/>
  <c r="W18" i="31"/>
  <c r="E18" i="31"/>
  <c r="E18" i="32"/>
  <c r="K18" i="32"/>
  <c r="S18" i="32"/>
  <c r="W18" i="32"/>
  <c r="G18" i="32"/>
  <c r="O18" i="32"/>
  <c r="M18" i="31"/>
  <c r="U18" i="31"/>
  <c r="I18" i="32"/>
  <c r="Q18" i="32"/>
  <c r="C18" i="32"/>
  <c r="C18" i="31"/>
  <c r="K39" i="30" l="1"/>
  <c r="J39" i="30"/>
  <c r="AC18" i="30"/>
  <c r="AA18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Z14" i="30"/>
  <c r="Z17" i="30" s="1"/>
  <c r="F14" i="30"/>
  <c r="F17" i="30" s="1"/>
  <c r="E14" i="30"/>
  <c r="E17" i="30" s="1"/>
  <c r="D14" i="30"/>
  <c r="D17" i="30" s="1"/>
  <c r="C14" i="30"/>
  <c r="C17" i="30" s="1"/>
  <c r="L2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Z14" i="29"/>
  <c r="Z17" i="29" s="1"/>
  <c r="Y14" i="29"/>
  <c r="Y17" i="29" s="1"/>
  <c r="F14" i="29"/>
  <c r="F17" i="29" s="1"/>
  <c r="E14" i="29"/>
  <c r="E17" i="29" s="1"/>
  <c r="D14" i="29"/>
  <c r="D17" i="29" s="1"/>
  <c r="C14" i="29"/>
  <c r="C17" i="29" s="1"/>
  <c r="C18" i="30" l="1"/>
  <c r="Y18" i="29"/>
  <c r="K18" i="29"/>
  <c r="W18" i="29"/>
  <c r="G18" i="30"/>
  <c r="O18" i="30"/>
  <c r="S18" i="30"/>
  <c r="M18" i="29"/>
  <c r="U18" i="29"/>
  <c r="K18" i="30"/>
  <c r="W18" i="30"/>
  <c r="I18" i="30"/>
  <c r="Q18" i="30"/>
  <c r="U18" i="30"/>
  <c r="M18" i="30"/>
  <c r="E18" i="30"/>
  <c r="Y18" i="30"/>
  <c r="O18" i="29"/>
  <c r="S18" i="29"/>
  <c r="Q18" i="29"/>
  <c r="G18" i="29"/>
  <c r="I18" i="29"/>
  <c r="E18" i="29"/>
  <c r="C18" i="29"/>
  <c r="B8" i="18" l="1"/>
  <c r="A4" i="17"/>
  <c r="A5" i="17" s="1"/>
  <c r="A6" i="17" s="1"/>
  <c r="A7" i="17" s="1"/>
  <c r="A8" i="17" s="1"/>
  <c r="A9" i="17" s="1"/>
  <c r="A10" i="17" s="1"/>
  <c r="A11" i="17" s="1"/>
  <c r="A12" i="17" s="1"/>
</calcChain>
</file>

<file path=xl/sharedStrings.xml><?xml version="1.0" encoding="utf-8"?>
<sst xmlns="http://schemas.openxmlformats.org/spreadsheetml/2006/main" count="1378" uniqueCount="78">
  <si>
    <t xml:space="preserve">No. </t>
  </si>
  <si>
    <t>Kecamatan</t>
  </si>
  <si>
    <t>Sapi</t>
  </si>
  <si>
    <t>Kambing</t>
  </si>
  <si>
    <t>Ayam Buras</t>
  </si>
  <si>
    <t>Ayam Petelur</t>
  </si>
  <si>
    <t>Ayam Potong</t>
  </si>
  <si>
    <t>Babi</t>
  </si>
  <si>
    <t>Itik</t>
  </si>
  <si>
    <t>Kerbau</t>
  </si>
  <si>
    <t>KET.</t>
  </si>
  <si>
    <t>Jt</t>
  </si>
  <si>
    <t>Bt</t>
  </si>
  <si>
    <t>Batu Engau</t>
  </si>
  <si>
    <t>-</t>
  </si>
  <si>
    <t>Tanjung Harapan</t>
  </si>
  <si>
    <t>Pasir Belengkong</t>
  </si>
  <si>
    <t>Tanah Grogot</t>
  </si>
  <si>
    <t>Kuaro</t>
  </si>
  <si>
    <t>Batu Sopang</t>
  </si>
  <si>
    <t>Muara Samu</t>
  </si>
  <si>
    <t>Muara Komam</t>
  </si>
  <si>
    <t>Long Ikis</t>
  </si>
  <si>
    <t>Long Kali</t>
  </si>
  <si>
    <t>TOTAL</t>
  </si>
  <si>
    <t>DATA PERKEMBANGAN POPULASI TERNAK KECAMATAN SE-KABUPATEN PASER</t>
  </si>
  <si>
    <t>Angsa</t>
  </si>
  <si>
    <t>Anjing</t>
  </si>
  <si>
    <t>Rusa</t>
  </si>
  <si>
    <t>Data populasi BC</t>
  </si>
  <si>
    <t>Long ikis</t>
  </si>
  <si>
    <t>Indukan</t>
  </si>
  <si>
    <t>sampai desember 2019</t>
  </si>
  <si>
    <t>Sampai agustus 2019</t>
  </si>
  <si>
    <t>Sampai November 2019</t>
  </si>
  <si>
    <t>indukan</t>
  </si>
  <si>
    <t>Tanah  Grogot</t>
  </si>
  <si>
    <t>TAHUN 2020</t>
  </si>
  <si>
    <t>Domba</t>
  </si>
  <si>
    <t xml:space="preserve">Bulan </t>
  </si>
  <si>
    <t>Januari</t>
  </si>
  <si>
    <t>Desember</t>
  </si>
  <si>
    <t>TAHUN 2021</t>
  </si>
  <si>
    <t>puyuh</t>
  </si>
  <si>
    <t>Itik Manila/Entok</t>
  </si>
  <si>
    <t>Pebruari</t>
  </si>
  <si>
    <t>Keterangan</t>
  </si>
  <si>
    <t>untuk data populasi kecamatan Batu Ebgau, Tanjung Harapan, Kuaro dan longkali, data diambil dari populasi desember 2020, belum mengirim</t>
  </si>
  <si>
    <t>Mengetahui ,</t>
  </si>
  <si>
    <t>Kepala Bidang Peternakan</t>
  </si>
  <si>
    <t>Siti Fatimah, S. Pt, MP</t>
  </si>
  <si>
    <t>Pembina Tk I</t>
  </si>
  <si>
    <t>NIP. 19670501 199403 2 006</t>
  </si>
  <si>
    <t>Maret</t>
  </si>
  <si>
    <t>April</t>
  </si>
  <si>
    <t>Mei</t>
  </si>
  <si>
    <t>Juni</t>
  </si>
  <si>
    <t>Juli</t>
  </si>
  <si>
    <t>Jan</t>
  </si>
  <si>
    <t>Feb</t>
  </si>
  <si>
    <t>mar</t>
  </si>
  <si>
    <t>april</t>
  </si>
  <si>
    <t>mei</t>
  </si>
  <si>
    <t>juni</t>
  </si>
  <si>
    <t>juli</t>
  </si>
  <si>
    <t>agust</t>
  </si>
  <si>
    <t>sept</t>
  </si>
  <si>
    <t>okt</t>
  </si>
  <si>
    <t>nov</t>
  </si>
  <si>
    <t>des</t>
  </si>
  <si>
    <t>v</t>
  </si>
  <si>
    <t>yang sudah mengumpul data populasi tiap bulan</t>
  </si>
  <si>
    <t>Agustus</t>
  </si>
  <si>
    <t>September</t>
  </si>
  <si>
    <t>Oktober</t>
  </si>
  <si>
    <t>Entok</t>
  </si>
  <si>
    <t>November</t>
  </si>
  <si>
    <t>Tanah Grogot tidak ada perubahan perkembangan atau pengeluaran ternak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</si>
</sst>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3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b/>
      <sz val="11"/>
      <name val="Tahoma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charset val="1"/>
      <scheme val="minor"/>
    </font>
    <font>
      <sz val="20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Tahoma"/>
      <family val="2"/>
    </font>
    <font>
      <b/>
      <u/>
      <sz val="14"/>
      <name val="Arial"/>
      <family val="2"/>
    </font>
    <font>
      <sz val="18"/>
      <color theme="1"/>
      <name val="Calibri"/>
      <family val="2"/>
      <charset val="1"/>
      <scheme val="minor"/>
    </font>
    <font>
      <sz val="18"/>
      <color theme="0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1"/>
    <xf numFmtId="0" fontId="1" fillId="2" borderId="2" xfId="1" applyFill="1" applyBorder="1" applyAlignment="1">
      <alignment horizontal="center" vertical="top"/>
    </xf>
    <xf numFmtId="0" fontId="4" fillId="2" borderId="3" xfId="1" applyFont="1" applyFill="1" applyBorder="1" applyAlignment="1">
      <alignment vertical="center"/>
    </xf>
    <xf numFmtId="0" fontId="1" fillId="2" borderId="4" xfId="1" applyFill="1" applyBorder="1" applyAlignment="1">
      <alignment horizontal="right" vertical="center"/>
    </xf>
    <xf numFmtId="0" fontId="1" fillId="2" borderId="4" xfId="1" applyFill="1" applyBorder="1" applyAlignment="1">
      <alignment horizontal="right"/>
    </xf>
    <xf numFmtId="0" fontId="1" fillId="2" borderId="4" xfId="1" quotePrefix="1" applyFill="1" applyBorder="1" applyAlignment="1">
      <alignment horizontal="right"/>
    </xf>
    <xf numFmtId="0" fontId="1" fillId="2" borderId="7" xfId="1" applyFill="1" applyBorder="1"/>
    <xf numFmtId="0" fontId="1" fillId="2" borderId="5" xfId="1" applyFill="1" applyBorder="1" applyAlignment="1">
      <alignment horizontal="right" vertical="center"/>
    </xf>
    <xf numFmtId="0" fontId="1" fillId="2" borderId="5" xfId="1" applyFill="1" applyBorder="1" applyAlignment="1">
      <alignment horizontal="right"/>
    </xf>
    <xf numFmtId="0" fontId="1" fillId="2" borderId="5" xfId="1" quotePrefix="1" applyFill="1" applyBorder="1" applyAlignment="1">
      <alignment horizontal="right"/>
    </xf>
    <xf numFmtId="0" fontId="4" fillId="2" borderId="5" xfId="1" applyFont="1" applyFill="1" applyBorder="1" applyAlignment="1">
      <alignment horizontal="right"/>
    </xf>
    <xf numFmtId="0" fontId="1" fillId="2" borderId="2" xfId="1" applyFill="1" applyBorder="1"/>
    <xf numFmtId="0" fontId="1" fillId="2" borderId="8" xfId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0" fontId="1" fillId="2" borderId="13" xfId="1" applyFill="1" applyBorder="1" applyAlignment="1">
      <alignment horizontal="right" vertical="center"/>
    </xf>
    <xf numFmtId="0" fontId="1" fillId="2" borderId="13" xfId="1" applyFill="1" applyBorder="1" applyAlignment="1">
      <alignment horizontal="right"/>
    </xf>
    <xf numFmtId="0" fontId="1" fillId="2" borderId="1" xfId="1" applyFill="1" applyBorder="1" applyAlignment="1">
      <alignment horizontal="right"/>
    </xf>
    <xf numFmtId="0" fontId="1" fillId="2" borderId="1" xfId="1" quotePrefix="1" applyFill="1" applyBorder="1" applyAlignment="1">
      <alignment horizontal="right"/>
    </xf>
    <xf numFmtId="41" fontId="5" fillId="2" borderId="12" xfId="2" applyFont="1" applyFill="1" applyBorder="1" applyAlignment="1">
      <alignment horizontal="right" vertical="center"/>
    </xf>
    <xf numFmtId="0" fontId="1" fillId="2" borderId="4" xfId="1" applyFill="1" applyBorder="1"/>
    <xf numFmtId="0" fontId="1" fillId="3" borderId="5" xfId="1" applyFill="1" applyBorder="1"/>
    <xf numFmtId="0" fontId="1" fillId="0" borderId="5" xfId="1" applyBorder="1"/>
    <xf numFmtId="0" fontId="1" fillId="2" borderId="8" xfId="1" applyFill="1" applyBorder="1" applyAlignment="1"/>
    <xf numFmtId="0" fontId="1" fillId="2" borderId="10" xfId="1" applyFill="1" applyBorder="1" applyAlignment="1"/>
    <xf numFmtId="0" fontId="1" fillId="2" borderId="8" xfId="1" quotePrefix="1" applyFill="1" applyBorder="1" applyAlignment="1"/>
    <xf numFmtId="0" fontId="1" fillId="2" borderId="10" xfId="1" quotePrefix="1" applyFill="1" applyBorder="1" applyAlignment="1"/>
    <xf numFmtId="0" fontId="1" fillId="2" borderId="9" xfId="1" quotePrefix="1" applyFill="1" applyBorder="1" applyAlignment="1">
      <alignment horizontal="right"/>
    </xf>
    <xf numFmtId="41" fontId="1" fillId="2" borderId="5" xfId="7" applyFont="1" applyFill="1" applyBorder="1" applyAlignment="1">
      <alignment horizontal="right"/>
    </xf>
    <xf numFmtId="0" fontId="1" fillId="2" borderId="5" xfId="1" applyFill="1" applyBorder="1" applyAlignment="1"/>
    <xf numFmtId="0" fontId="1" fillId="2" borderId="4" xfId="1" applyFill="1" applyBorder="1" applyAlignment="1">
      <alignment horizontal="center" vertical="center"/>
    </xf>
    <xf numFmtId="0" fontId="1" fillId="2" borderId="8" xfId="1" applyFill="1" applyBorder="1" applyAlignment="1">
      <alignment horizontal="right"/>
    </xf>
    <xf numFmtId="0" fontId="1" fillId="0" borderId="14" xfId="1" applyBorder="1" applyAlignment="1"/>
    <xf numFmtId="0" fontId="1" fillId="2" borderId="8" xfId="1" quotePrefix="1" applyFill="1" applyBorder="1" applyAlignment="1">
      <alignment horizontal="right"/>
    </xf>
    <xf numFmtId="0" fontId="4" fillId="4" borderId="3" xfId="1" applyFont="1" applyFill="1" applyBorder="1" applyAlignment="1">
      <alignment vertical="center"/>
    </xf>
    <xf numFmtId="0" fontId="4" fillId="2" borderId="5" xfId="1" quotePrefix="1" applyFont="1" applyFill="1" applyBorder="1" applyAlignment="1">
      <alignment horizontal="right"/>
    </xf>
    <xf numFmtId="0" fontId="3" fillId="0" borderId="11" xfId="1" applyFont="1" applyBorder="1" applyAlignment="1">
      <alignment horizontal="center" vertical="center"/>
    </xf>
    <xf numFmtId="41" fontId="5" fillId="0" borderId="4" xfId="2" applyFont="1" applyBorder="1" applyAlignment="1">
      <alignment horizontal="right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1" fontId="5" fillId="0" borderId="4" xfId="2" applyFont="1" applyBorder="1" applyAlignment="1">
      <alignment horizontal="right"/>
    </xf>
    <xf numFmtId="41" fontId="1" fillId="2" borderId="4" xfId="7" applyFont="1" applyFill="1" applyBorder="1" applyAlignment="1">
      <alignment horizontal="right"/>
    </xf>
    <xf numFmtId="41" fontId="1" fillId="2" borderId="9" xfId="7" quotePrefix="1" applyFont="1" applyFill="1" applyBorder="1" applyAlignment="1">
      <alignment horizontal="right"/>
    </xf>
    <xf numFmtId="41" fontId="1" fillId="2" borderId="5" xfId="7" quotePrefix="1" applyFont="1" applyFill="1" applyBorder="1" applyAlignment="1">
      <alignment horizontal="right"/>
    </xf>
    <xf numFmtId="41" fontId="1" fillId="2" borderId="8" xfId="7" quotePrefix="1" applyFont="1" applyFill="1" applyBorder="1" applyAlignment="1"/>
    <xf numFmtId="41" fontId="1" fillId="2" borderId="10" xfId="7" quotePrefix="1" applyFont="1" applyFill="1" applyBorder="1" applyAlignment="1"/>
    <xf numFmtId="41" fontId="4" fillId="2" borderId="5" xfId="7" applyFont="1" applyFill="1" applyBorder="1" applyAlignment="1">
      <alignment horizontal="right"/>
    </xf>
    <xf numFmtId="41" fontId="5" fillId="2" borderId="12" xfId="7" applyFont="1" applyFill="1" applyBorder="1" applyAlignment="1">
      <alignment horizontal="right" vertical="center"/>
    </xf>
    <xf numFmtId="41" fontId="5" fillId="2" borderId="5" xfId="7" applyFont="1" applyFill="1" applyBorder="1" applyAlignment="1">
      <alignment horizontal="right" vertical="center"/>
    </xf>
    <xf numFmtId="41" fontId="0" fillId="0" borderId="0" xfId="7" applyFont="1"/>
    <xf numFmtId="41" fontId="0" fillId="0" borderId="5" xfId="7" applyFont="1" applyBorder="1"/>
    <xf numFmtId="41" fontId="0" fillId="0" borderId="4" xfId="7" applyFont="1" applyBorder="1"/>
    <xf numFmtId="41" fontId="5" fillId="0" borderId="4" xfId="2" applyFont="1" applyBorder="1" applyAlignment="1">
      <alignment horizontal="right"/>
    </xf>
    <xf numFmtId="0" fontId="3" fillId="0" borderId="11" xfId="1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10" fillId="5" borderId="0" xfId="0" applyFont="1" applyFill="1" applyBorder="1" applyAlignment="1">
      <alignment vertical="center"/>
    </xf>
    <xf numFmtId="0" fontId="2" fillId="0" borderId="0" xfId="0" applyFont="1"/>
    <xf numFmtId="0" fontId="8" fillId="2" borderId="0" xfId="0" applyFont="1" applyFill="1"/>
    <xf numFmtId="0" fontId="3" fillId="0" borderId="11" xfId="1" applyFont="1" applyBorder="1" applyAlignment="1">
      <alignment horizontal="center" vertical="center"/>
    </xf>
    <xf numFmtId="41" fontId="5" fillId="0" borderId="4" xfId="2" applyFont="1" applyBorder="1" applyAlignment="1">
      <alignment horizontal="right"/>
    </xf>
    <xf numFmtId="41" fontId="5" fillId="0" borderId="4" xfId="2" applyFont="1" applyBorder="1" applyAlignment="1">
      <alignment horizontal="right"/>
    </xf>
    <xf numFmtId="0" fontId="3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1" fillId="2" borderId="3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top"/>
    </xf>
    <xf numFmtId="0" fontId="3" fillId="0" borderId="2" xfId="1" applyFont="1" applyBorder="1" applyAlignment="1">
      <alignment horizontal="center" vertical="center"/>
    </xf>
    <xf numFmtId="41" fontId="1" fillId="2" borderId="5" xfId="7" quotePrefix="1" applyFont="1" applyFill="1" applyBorder="1" applyAlignment="1"/>
    <xf numFmtId="41" fontId="5" fillId="2" borderId="5" xfId="2" applyFont="1" applyFill="1" applyBorder="1" applyAlignment="1">
      <alignment horizontal="right" vertical="center"/>
    </xf>
    <xf numFmtId="43" fontId="5" fillId="2" borderId="17" xfId="3" applyFont="1" applyFill="1" applyBorder="1" applyAlignment="1">
      <alignment vertical="center"/>
    </xf>
    <xf numFmtId="43" fontId="5" fillId="2" borderId="18" xfId="3" applyFont="1" applyFill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12" fillId="0" borderId="16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3" fillId="0" borderId="5" xfId="1" applyFont="1" applyBorder="1"/>
    <xf numFmtId="0" fontId="14" fillId="2" borderId="2" xfId="1" applyFont="1" applyFill="1" applyBorder="1" applyAlignment="1">
      <alignment horizontal="center" vertical="top"/>
    </xf>
    <xf numFmtId="0" fontId="15" fillId="2" borderId="3" xfId="1" applyFont="1" applyFill="1" applyBorder="1" applyAlignment="1">
      <alignment vertical="center"/>
    </xf>
    <xf numFmtId="0" fontId="15" fillId="2" borderId="2" xfId="1" applyFont="1" applyFill="1" applyBorder="1" applyAlignment="1">
      <alignment horizontal="center" vertical="top"/>
    </xf>
    <xf numFmtId="0" fontId="15" fillId="2" borderId="2" xfId="1" applyFont="1" applyFill="1" applyBorder="1" applyAlignment="1">
      <alignment vertical="center"/>
    </xf>
    <xf numFmtId="0" fontId="16" fillId="4" borderId="5" xfId="1" applyFont="1" applyFill="1" applyBorder="1" applyAlignment="1">
      <alignment horizontal="right"/>
    </xf>
    <xf numFmtId="0" fontId="16" fillId="4" borderId="5" xfId="1" applyFont="1" applyFill="1" applyBorder="1"/>
    <xf numFmtId="0" fontId="17" fillId="2" borderId="2" xfId="1" applyFont="1" applyFill="1" applyBorder="1" applyAlignment="1">
      <alignment horizontal="center" vertical="top"/>
    </xf>
    <xf numFmtId="41" fontId="20" fillId="2" borderId="12" xfId="2" applyFont="1" applyFill="1" applyBorder="1" applyAlignment="1">
      <alignment horizontal="right" vertical="center"/>
    </xf>
    <xf numFmtId="41" fontId="20" fillId="2" borderId="12" xfId="7" applyFont="1" applyFill="1" applyBorder="1" applyAlignment="1">
      <alignment horizontal="right" vertical="center"/>
    </xf>
    <xf numFmtId="41" fontId="20" fillId="2" borderId="5" xfId="7" applyFont="1" applyFill="1" applyBorder="1" applyAlignment="1">
      <alignment horizontal="right" vertical="center"/>
    </xf>
    <xf numFmtId="0" fontId="17" fillId="3" borderId="5" xfId="1" applyFont="1" applyFill="1" applyBorder="1"/>
    <xf numFmtId="0" fontId="18" fillId="2" borderId="3" xfId="1" applyFont="1" applyFill="1" applyBorder="1" applyAlignment="1">
      <alignment vertical="top"/>
    </xf>
    <xf numFmtId="0" fontId="17" fillId="2" borderId="4" xfId="1" applyFont="1" applyFill="1" applyBorder="1" applyAlignment="1">
      <alignment horizontal="right" vertical="top"/>
    </xf>
    <xf numFmtId="0" fontId="17" fillId="2" borderId="4" xfId="1" quotePrefix="1" applyFont="1" applyFill="1" applyBorder="1" applyAlignment="1">
      <alignment horizontal="right" vertical="top"/>
    </xf>
    <xf numFmtId="41" fontId="17" fillId="2" borderId="4" xfId="7" applyFont="1" applyFill="1" applyBorder="1" applyAlignment="1">
      <alignment horizontal="right" vertical="top"/>
    </xf>
    <xf numFmtId="0" fontId="17" fillId="2" borderId="5" xfId="1" applyFont="1" applyFill="1" applyBorder="1" applyAlignment="1">
      <alignment horizontal="right" vertical="top"/>
    </xf>
    <xf numFmtId="41" fontId="17" fillId="2" borderId="5" xfId="7" applyFont="1" applyFill="1" applyBorder="1" applyAlignment="1">
      <alignment horizontal="right" vertical="top"/>
    </xf>
    <xf numFmtId="0" fontId="17" fillId="2" borderId="5" xfId="1" quotePrefix="1" applyFont="1" applyFill="1" applyBorder="1" applyAlignment="1">
      <alignment horizontal="right" vertical="top"/>
    </xf>
    <xf numFmtId="0" fontId="17" fillId="2" borderId="8" xfId="1" applyFont="1" applyFill="1" applyBorder="1" applyAlignment="1">
      <alignment horizontal="right" vertical="top"/>
    </xf>
    <xf numFmtId="41" fontId="17" fillId="2" borderId="9" xfId="7" quotePrefix="1" applyFont="1" applyFill="1" applyBorder="1" applyAlignment="1">
      <alignment horizontal="right" vertical="top"/>
    </xf>
    <xf numFmtId="0" fontId="17" fillId="2" borderId="10" xfId="1" applyFont="1" applyFill="1" applyBorder="1" applyAlignment="1">
      <alignment vertical="top"/>
    </xf>
    <xf numFmtId="41" fontId="18" fillId="2" borderId="5" xfId="7" applyFont="1" applyFill="1" applyBorder="1" applyAlignment="1">
      <alignment horizontal="right" vertical="top"/>
    </xf>
    <xf numFmtId="0" fontId="19" fillId="2" borderId="3" xfId="1" applyFont="1" applyFill="1" applyBorder="1" applyAlignment="1">
      <alignment vertical="top"/>
    </xf>
    <xf numFmtId="41" fontId="17" fillId="2" borderId="5" xfId="7" quotePrefix="1" applyFont="1" applyFill="1" applyBorder="1" applyAlignment="1">
      <alignment horizontal="right" vertical="top"/>
    </xf>
    <xf numFmtId="0" fontId="17" fillId="2" borderId="8" xfId="1" quotePrefix="1" applyFont="1" applyFill="1" applyBorder="1" applyAlignment="1">
      <alignment horizontal="right" vertical="top"/>
    </xf>
    <xf numFmtId="41" fontId="17" fillId="2" borderId="8" xfId="7" quotePrefix="1" applyFont="1" applyFill="1" applyBorder="1" applyAlignment="1">
      <alignment vertical="top"/>
    </xf>
    <xf numFmtId="41" fontId="17" fillId="2" borderId="10" xfId="7" quotePrefix="1" applyFont="1" applyFill="1" applyBorder="1" applyAlignment="1">
      <alignment vertical="top"/>
    </xf>
    <xf numFmtId="0" fontId="18" fillId="2" borderId="2" xfId="1" applyFont="1" applyFill="1" applyBorder="1" applyAlignment="1">
      <alignment vertical="top"/>
    </xf>
    <xf numFmtId="0" fontId="17" fillId="2" borderId="13" xfId="1" applyFont="1" applyFill="1" applyBorder="1" applyAlignment="1">
      <alignment horizontal="right" vertical="top"/>
    </xf>
    <xf numFmtId="0" fontId="17" fillId="2" borderId="1" xfId="1" applyFont="1" applyFill="1" applyBorder="1" applyAlignment="1">
      <alignment horizontal="right" vertical="top"/>
    </xf>
    <xf numFmtId="0" fontId="17" fillId="2" borderId="1" xfId="1" quotePrefix="1" applyFont="1" applyFill="1" applyBorder="1" applyAlignment="1">
      <alignment horizontal="right" vertical="top"/>
    </xf>
    <xf numFmtId="0" fontId="22" fillId="0" borderId="0" xfId="0" applyFont="1"/>
    <xf numFmtId="0" fontId="23" fillId="0" borderId="14" xfId="1" applyFont="1" applyBorder="1" applyAlignment="1"/>
    <xf numFmtId="0" fontId="23" fillId="0" borderId="0" xfId="1" applyFont="1"/>
    <xf numFmtId="0" fontId="3" fillId="0" borderId="11" xfId="1" applyFont="1" applyBorder="1" applyAlignment="1">
      <alignment horizontal="center" vertical="center"/>
    </xf>
    <xf numFmtId="41" fontId="20" fillId="0" borderId="4" xfId="2" applyFont="1" applyBorder="1" applyAlignment="1">
      <alignment horizontal="right"/>
    </xf>
    <xf numFmtId="0" fontId="24" fillId="0" borderId="11" xfId="1" applyFont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top"/>
    </xf>
    <xf numFmtId="0" fontId="27" fillId="2" borderId="3" xfId="1" applyFont="1" applyFill="1" applyBorder="1" applyAlignment="1">
      <alignment vertical="top"/>
    </xf>
    <xf numFmtId="0" fontId="26" fillId="2" borderId="4" xfId="1" applyFont="1" applyFill="1" applyBorder="1" applyAlignment="1">
      <alignment horizontal="right" vertical="top"/>
    </xf>
    <xf numFmtId="0" fontId="26" fillId="2" borderId="4" xfId="1" quotePrefix="1" applyFont="1" applyFill="1" applyBorder="1" applyAlignment="1">
      <alignment horizontal="right" vertical="top"/>
    </xf>
    <xf numFmtId="41" fontId="26" fillId="2" borderId="21" xfId="7" applyFont="1" applyFill="1" applyBorder="1" applyAlignment="1">
      <alignment horizontal="right" vertical="top"/>
    </xf>
    <xf numFmtId="41" fontId="26" fillId="2" borderId="20" xfId="7" applyFont="1" applyFill="1" applyBorder="1" applyAlignment="1">
      <alignment horizontal="right" vertical="top"/>
    </xf>
    <xf numFmtId="41" fontId="26" fillId="2" borderId="4" xfId="7" applyFont="1" applyFill="1" applyBorder="1" applyAlignment="1">
      <alignment horizontal="right" vertical="top"/>
    </xf>
    <xf numFmtId="41" fontId="25" fillId="0" borderId="4" xfId="7" applyFont="1" applyBorder="1"/>
    <xf numFmtId="0" fontId="26" fillId="2" borderId="5" xfId="1" applyFont="1" applyFill="1" applyBorder="1" applyAlignment="1">
      <alignment horizontal="right" vertical="top"/>
    </xf>
    <xf numFmtId="41" fontId="26" fillId="2" borderId="8" xfId="7" applyFont="1" applyFill="1" applyBorder="1" applyAlignment="1">
      <alignment horizontal="right" vertical="top"/>
    </xf>
    <xf numFmtId="41" fontId="26" fillId="2" borderId="10" xfId="7" applyFont="1" applyFill="1" applyBorder="1" applyAlignment="1">
      <alignment horizontal="right" vertical="top"/>
    </xf>
    <xf numFmtId="41" fontId="26" fillId="2" borderId="15" xfId="7" applyFont="1" applyFill="1" applyBorder="1" applyAlignment="1">
      <alignment horizontal="right" vertical="top"/>
    </xf>
    <xf numFmtId="41" fontId="26" fillId="2" borderId="5" xfId="7" applyFont="1" applyFill="1" applyBorder="1" applyAlignment="1">
      <alignment horizontal="right" vertical="top"/>
    </xf>
    <xf numFmtId="41" fontId="25" fillId="0" borderId="5" xfId="7" applyFont="1" applyBorder="1"/>
    <xf numFmtId="0" fontId="26" fillId="2" borderId="5" xfId="1" quotePrefix="1" applyFont="1" applyFill="1" applyBorder="1" applyAlignment="1">
      <alignment horizontal="right" vertical="top"/>
    </xf>
    <xf numFmtId="0" fontId="26" fillId="2" borderId="8" xfId="1" applyFont="1" applyFill="1" applyBorder="1" applyAlignment="1">
      <alignment horizontal="right" vertical="top"/>
    </xf>
    <xf numFmtId="41" fontId="26" fillId="2" borderId="9" xfId="7" quotePrefix="1" applyFont="1" applyFill="1" applyBorder="1" applyAlignment="1">
      <alignment horizontal="right" vertical="top"/>
    </xf>
    <xf numFmtId="0" fontId="26" fillId="2" borderId="10" xfId="1" applyFont="1" applyFill="1" applyBorder="1" applyAlignment="1">
      <alignment vertical="top"/>
    </xf>
    <xf numFmtId="41" fontId="27" fillId="2" borderId="5" xfId="7" applyFont="1" applyFill="1" applyBorder="1" applyAlignment="1">
      <alignment horizontal="right" vertical="top"/>
    </xf>
    <xf numFmtId="0" fontId="28" fillId="2" borderId="3" xfId="1" applyFont="1" applyFill="1" applyBorder="1" applyAlignment="1">
      <alignment vertical="top"/>
    </xf>
    <xf numFmtId="41" fontId="26" fillId="2" borderId="5" xfId="7" quotePrefix="1" applyFont="1" applyFill="1" applyBorder="1" applyAlignment="1">
      <alignment horizontal="right" vertical="top"/>
    </xf>
    <xf numFmtId="0" fontId="26" fillId="2" borderId="8" xfId="1" quotePrefix="1" applyFont="1" applyFill="1" applyBorder="1" applyAlignment="1">
      <alignment horizontal="right" vertical="top"/>
    </xf>
    <xf numFmtId="41" fontId="26" fillId="2" borderId="8" xfId="7" quotePrefix="1" applyFont="1" applyFill="1" applyBorder="1" applyAlignment="1">
      <alignment vertical="top"/>
    </xf>
    <xf numFmtId="41" fontId="26" fillId="2" borderId="10" xfId="7" quotePrefix="1" applyFont="1" applyFill="1" applyBorder="1" applyAlignment="1">
      <alignment vertical="top"/>
    </xf>
    <xf numFmtId="0" fontId="27" fillId="2" borderId="2" xfId="1" applyFont="1" applyFill="1" applyBorder="1" applyAlignment="1">
      <alignment vertical="top"/>
    </xf>
    <xf numFmtId="0" fontId="26" fillId="2" borderId="13" xfId="1" applyFont="1" applyFill="1" applyBorder="1" applyAlignment="1">
      <alignment horizontal="right" vertical="top"/>
    </xf>
    <xf numFmtId="0" fontId="26" fillId="2" borderId="1" xfId="1" applyFont="1" applyFill="1" applyBorder="1" applyAlignment="1">
      <alignment horizontal="right" vertical="top"/>
    </xf>
    <xf numFmtId="41" fontId="24" fillId="2" borderId="12" xfId="2" applyFont="1" applyFill="1" applyBorder="1" applyAlignment="1">
      <alignment horizontal="right" vertical="center"/>
    </xf>
    <xf numFmtId="41" fontId="24" fillId="2" borderId="12" xfId="7" applyFont="1" applyFill="1" applyBorder="1" applyAlignment="1">
      <alignment horizontal="right" vertical="center"/>
    </xf>
    <xf numFmtId="41" fontId="24" fillId="2" borderId="5" xfId="7" applyFont="1" applyFill="1" applyBorder="1" applyAlignment="1">
      <alignment horizontal="right" vertical="center"/>
    </xf>
    <xf numFmtId="0" fontId="26" fillId="2" borderId="21" xfId="1" quotePrefix="1" applyFont="1" applyFill="1" applyBorder="1" applyAlignment="1">
      <alignment horizontal="right" vertical="top"/>
    </xf>
    <xf numFmtId="0" fontId="26" fillId="2" borderId="21" xfId="1" applyFont="1" applyFill="1" applyBorder="1" applyAlignment="1">
      <alignment horizontal="right" vertical="top"/>
    </xf>
    <xf numFmtId="0" fontId="26" fillId="2" borderId="20" xfId="1" quotePrefix="1" applyFont="1" applyFill="1" applyBorder="1" applyAlignment="1">
      <alignment horizontal="right" vertical="top"/>
    </xf>
    <xf numFmtId="0" fontId="26" fillId="2" borderId="15" xfId="1" applyFont="1" applyFill="1" applyBorder="1" applyAlignment="1">
      <alignment horizontal="right" vertical="top"/>
    </xf>
    <xf numFmtId="0" fontId="26" fillId="2" borderId="9" xfId="1" applyFont="1" applyFill="1" applyBorder="1" applyAlignment="1">
      <alignment vertical="top"/>
    </xf>
    <xf numFmtId="0" fontId="26" fillId="2" borderId="10" xfId="1" applyFont="1" applyFill="1" applyBorder="1" applyAlignment="1">
      <alignment horizontal="right" vertical="top"/>
    </xf>
    <xf numFmtId="0" fontId="26" fillId="2" borderId="15" xfId="1" quotePrefix="1" applyFont="1" applyFill="1" applyBorder="1" applyAlignment="1">
      <alignment horizontal="right" vertical="top"/>
    </xf>
    <xf numFmtId="0" fontId="26" fillId="2" borderId="10" xfId="1" quotePrefix="1" applyFont="1" applyFill="1" applyBorder="1" applyAlignment="1">
      <alignment horizontal="right" vertical="top"/>
    </xf>
    <xf numFmtId="0" fontId="26" fillId="2" borderId="20" xfId="1" applyFont="1" applyFill="1" applyBorder="1" applyAlignment="1">
      <alignment horizontal="right" vertical="top"/>
    </xf>
    <xf numFmtId="0" fontId="26" fillId="2" borderId="16" xfId="1" quotePrefix="1" applyFont="1" applyFill="1" applyBorder="1" applyAlignment="1">
      <alignment horizontal="right" vertical="top"/>
    </xf>
    <xf numFmtId="0" fontId="26" fillId="3" borderId="5" xfId="1" applyFont="1" applyFill="1" applyBorder="1"/>
    <xf numFmtId="41" fontId="24" fillId="0" borderId="4" xfId="2" applyFont="1" applyBorder="1" applyAlignment="1">
      <alignment horizontal="right"/>
    </xf>
    <xf numFmtId="0" fontId="25" fillId="0" borderId="0" xfId="0" applyFont="1"/>
    <xf numFmtId="0" fontId="29" fillId="0" borderId="0" xfId="0" applyFont="1" applyBorder="1" applyAlignment="1"/>
    <xf numFmtId="0" fontId="29" fillId="0" borderId="0" xfId="0" applyFont="1" applyBorder="1" applyAlignment="1">
      <alignment horizontal="left" vertical="center"/>
    </xf>
    <xf numFmtId="0" fontId="30" fillId="5" borderId="0" xfId="0" applyFont="1" applyFill="1" applyBorder="1" applyAlignment="1">
      <alignment vertical="center"/>
    </xf>
    <xf numFmtId="0" fontId="24" fillId="0" borderId="0" xfId="0" applyFont="1"/>
    <xf numFmtId="0" fontId="24" fillId="0" borderId="11" xfId="1" applyFont="1" applyBorder="1" applyAlignment="1">
      <alignment horizontal="center" vertical="center"/>
    </xf>
    <xf numFmtId="41" fontId="24" fillId="0" borderId="4" xfId="2" applyFont="1" applyBorder="1" applyAlignment="1">
      <alignment horizontal="right"/>
    </xf>
    <xf numFmtId="0" fontId="31" fillId="0" borderId="0" xfId="0" applyFont="1"/>
    <xf numFmtId="0" fontId="24" fillId="0" borderId="11" xfId="1" applyFont="1" applyBorder="1" applyAlignment="1">
      <alignment horizontal="center" vertical="center"/>
    </xf>
    <xf numFmtId="41" fontId="24" fillId="0" borderId="4" xfId="2" applyFont="1" applyBorder="1" applyAlignment="1">
      <alignment horizontal="right"/>
    </xf>
    <xf numFmtId="0" fontId="32" fillId="0" borderId="0" xfId="0" applyFont="1"/>
    <xf numFmtId="41" fontId="5" fillId="0" borderId="4" xfId="2" applyFont="1" applyBorder="1" applyAlignment="1">
      <alignment horizontal="right"/>
    </xf>
    <xf numFmtId="0" fontId="4" fillId="2" borderId="8" xfId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8" xfId="1" quotePrefix="1" applyFill="1" applyBorder="1" applyAlignment="1">
      <alignment horizontal="center"/>
    </xf>
    <xf numFmtId="0" fontId="1" fillId="2" borderId="10" xfId="1" quotePrefix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14" xfId="1" applyBorder="1" applyAlignment="1">
      <alignment horizontal="left"/>
    </xf>
    <xf numFmtId="41" fontId="5" fillId="0" borderId="19" xfId="2" applyFont="1" applyBorder="1" applyAlignment="1">
      <alignment horizontal="right"/>
    </xf>
    <xf numFmtId="41" fontId="5" fillId="0" borderId="20" xfId="2" applyFont="1" applyBorder="1" applyAlignment="1">
      <alignment horizontal="right"/>
    </xf>
    <xf numFmtId="41" fontId="1" fillId="2" borderId="8" xfId="7" applyFont="1" applyFill="1" applyBorder="1" applyAlignment="1">
      <alignment horizontal="center"/>
    </xf>
    <xf numFmtId="41" fontId="1" fillId="2" borderId="10" xfId="7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1" fillId="2" borderId="8" xfId="7" quotePrefix="1" applyFont="1" applyFill="1" applyBorder="1" applyAlignment="1">
      <alignment horizontal="center"/>
    </xf>
    <xf numFmtId="41" fontId="1" fillId="2" borderId="10" xfId="7" quotePrefix="1" applyFont="1" applyFill="1" applyBorder="1" applyAlignment="1">
      <alignment horizontal="center"/>
    </xf>
    <xf numFmtId="0" fontId="8" fillId="2" borderId="0" xfId="0" applyFont="1" applyFill="1" applyAlignment="1">
      <alignment horizontal="left" vertical="justify" wrapText="1"/>
    </xf>
    <xf numFmtId="41" fontId="5" fillId="2" borderId="22" xfId="2" applyFont="1" applyFill="1" applyBorder="1" applyAlignment="1">
      <alignment horizontal="center" vertical="center"/>
    </xf>
    <xf numFmtId="41" fontId="5" fillId="2" borderId="23" xfId="2" applyFont="1" applyFill="1" applyBorder="1" applyAlignment="1">
      <alignment horizontal="center" vertical="center"/>
    </xf>
    <xf numFmtId="41" fontId="5" fillId="0" borderId="21" xfId="2" applyFont="1" applyBorder="1" applyAlignment="1">
      <alignment horizontal="right"/>
    </xf>
    <xf numFmtId="41" fontId="5" fillId="0" borderId="15" xfId="2" applyFont="1" applyBorder="1" applyAlignment="1">
      <alignment horizontal="right"/>
    </xf>
    <xf numFmtId="41" fontId="5" fillId="2" borderId="8" xfId="2" applyFont="1" applyFill="1" applyBorder="1" applyAlignment="1">
      <alignment horizontal="center" vertical="center"/>
    </xf>
    <xf numFmtId="41" fontId="5" fillId="2" borderId="10" xfId="2" applyFont="1" applyFill="1" applyBorder="1" applyAlignment="1">
      <alignment horizontal="center" vertical="center"/>
    </xf>
    <xf numFmtId="0" fontId="1" fillId="2" borderId="5" xfId="1" quotePrefix="1" applyFill="1" applyBorder="1" applyAlignment="1">
      <alignment horizontal="center"/>
    </xf>
    <xf numFmtId="41" fontId="1" fillId="2" borderId="5" xfId="7" applyFont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41" fontId="1" fillId="2" borderId="5" xfId="7" quotePrefix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23" fillId="0" borderId="14" xfId="1" applyFont="1" applyBorder="1" applyAlignment="1">
      <alignment horizontal="left"/>
    </xf>
    <xf numFmtId="41" fontId="17" fillId="2" borderId="8" xfId="7" applyFont="1" applyFill="1" applyBorder="1" applyAlignment="1">
      <alignment horizontal="center" vertical="top"/>
    </xf>
    <xf numFmtId="41" fontId="17" fillId="2" borderId="10" xfId="7" applyFont="1" applyFill="1" applyBorder="1" applyAlignment="1">
      <alignment horizontal="center" vertical="top"/>
    </xf>
    <xf numFmtId="41" fontId="17" fillId="2" borderId="8" xfId="7" quotePrefix="1" applyFont="1" applyFill="1" applyBorder="1" applyAlignment="1">
      <alignment horizontal="center" vertical="top"/>
    </xf>
    <xf numFmtId="41" fontId="17" fillId="2" borderId="10" xfId="7" quotePrefix="1" applyFont="1" applyFill="1" applyBorder="1" applyAlignment="1">
      <alignment horizontal="center" vertical="top"/>
    </xf>
    <xf numFmtId="0" fontId="17" fillId="2" borderId="8" xfId="1" quotePrefix="1" applyFont="1" applyFill="1" applyBorder="1" applyAlignment="1">
      <alignment horizontal="center" vertical="top"/>
    </xf>
    <xf numFmtId="0" fontId="17" fillId="2" borderId="10" xfId="1" quotePrefix="1" applyFont="1" applyFill="1" applyBorder="1" applyAlignment="1">
      <alignment horizontal="center" vertical="top"/>
    </xf>
    <xf numFmtId="0" fontId="17" fillId="2" borderId="8" xfId="1" applyFont="1" applyFill="1" applyBorder="1" applyAlignment="1">
      <alignment horizontal="center" vertical="top"/>
    </xf>
    <xf numFmtId="0" fontId="17" fillId="2" borderId="10" xfId="1" applyFont="1" applyFill="1" applyBorder="1" applyAlignment="1">
      <alignment horizontal="center" vertical="top"/>
    </xf>
    <xf numFmtId="0" fontId="18" fillId="2" borderId="8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41" fontId="20" fillId="0" borderId="19" xfId="2" applyFont="1" applyBorder="1" applyAlignment="1">
      <alignment horizontal="right"/>
    </xf>
    <xf numFmtId="41" fontId="20" fillId="0" borderId="20" xfId="2" applyFont="1" applyBorder="1" applyAlignment="1">
      <alignment horizontal="right"/>
    </xf>
    <xf numFmtId="41" fontId="20" fillId="0" borderId="4" xfId="2" applyFont="1" applyBorder="1" applyAlignment="1">
      <alignment horizontal="right"/>
    </xf>
    <xf numFmtId="0" fontId="24" fillId="0" borderId="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1" fontId="26" fillId="2" borderId="8" xfId="7" applyFont="1" applyFill="1" applyBorder="1" applyAlignment="1">
      <alignment horizontal="center" vertical="top"/>
    </xf>
    <xf numFmtId="41" fontId="26" fillId="2" borderId="10" xfId="7" applyFont="1" applyFill="1" applyBorder="1" applyAlignment="1">
      <alignment horizontal="center" vertical="top"/>
    </xf>
    <xf numFmtId="41" fontId="26" fillId="2" borderId="8" xfId="7" quotePrefix="1" applyFont="1" applyFill="1" applyBorder="1" applyAlignment="1">
      <alignment horizontal="center" vertical="top"/>
    </xf>
    <xf numFmtId="41" fontId="26" fillId="2" borderId="10" xfId="7" quotePrefix="1" applyFont="1" applyFill="1" applyBorder="1" applyAlignment="1">
      <alignment horizontal="center" vertical="top"/>
    </xf>
    <xf numFmtId="0" fontId="26" fillId="2" borderId="8" xfId="1" quotePrefix="1" applyFont="1" applyFill="1" applyBorder="1" applyAlignment="1">
      <alignment horizontal="center" vertical="top"/>
    </xf>
    <xf numFmtId="0" fontId="26" fillId="2" borderId="10" xfId="1" quotePrefix="1" applyFont="1" applyFill="1" applyBorder="1" applyAlignment="1">
      <alignment horizontal="center" vertical="top"/>
    </xf>
    <xf numFmtId="0" fontId="26" fillId="2" borderId="8" xfId="1" applyFont="1" applyFill="1" applyBorder="1" applyAlignment="1">
      <alignment horizontal="center" vertical="top"/>
    </xf>
    <xf numFmtId="0" fontId="26" fillId="2" borderId="10" xfId="1" applyFont="1" applyFill="1" applyBorder="1" applyAlignment="1">
      <alignment horizontal="center" vertical="top"/>
    </xf>
    <xf numFmtId="0" fontId="27" fillId="2" borderId="8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41" fontId="24" fillId="0" borderId="19" xfId="2" applyFont="1" applyBorder="1" applyAlignment="1">
      <alignment horizontal="right"/>
    </xf>
    <xf numFmtId="41" fontId="24" fillId="0" borderId="20" xfId="2" applyFont="1" applyBorder="1" applyAlignment="1">
      <alignment horizontal="right"/>
    </xf>
    <xf numFmtId="41" fontId="24" fillId="0" borderId="4" xfId="2" applyFont="1" applyBorder="1" applyAlignment="1">
      <alignment horizontal="right"/>
    </xf>
    <xf numFmtId="0" fontId="7" fillId="0" borderId="14" xfId="1" applyFont="1" applyBorder="1" applyAlignment="1">
      <alignment horizontal="center" vertical="center"/>
    </xf>
  </cellXfs>
  <cellStyles count="9">
    <cellStyle name="Comma [0]" xfId="7" builtinId="6"/>
    <cellStyle name="Comma [0] 2" xfId="2"/>
    <cellStyle name="Comma 2" xfId="8"/>
    <cellStyle name="Comma 2 2" xfId="3"/>
    <cellStyle name="Normal" xfId="0" builtinId="0"/>
    <cellStyle name="Normal 2" xfId="1"/>
    <cellStyle name="Normal 3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90" zoomScaleNormal="90" workbookViewId="0">
      <selection activeCell="G15" sqref="G15"/>
    </sheetView>
  </sheetViews>
  <sheetFormatPr defaultRowHeight="15" x14ac:dyDescent="0.25"/>
  <cols>
    <col min="1" max="1" width="7.140625" customWidth="1"/>
    <col min="2" max="2" width="17.42578125" customWidth="1"/>
    <col min="9" max="9" width="12.42578125" customWidth="1"/>
    <col min="13" max="13" width="11.140625" customWidth="1"/>
  </cols>
  <sheetData>
    <row r="1" spans="1:27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7" x14ac:dyDescent="0.25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4" spans="1:27" x14ac:dyDescent="0.25">
      <c r="A4" s="178" t="s">
        <v>39</v>
      </c>
      <c r="B4" s="178"/>
      <c r="C4" s="32" t="s">
        <v>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10</v>
      </c>
    </row>
    <row r="6" spans="1:27" ht="15.75" thickBot="1" x14ac:dyDescent="0.3">
      <c r="A6" s="176"/>
      <c r="B6" s="176"/>
      <c r="C6" s="36" t="s">
        <v>11</v>
      </c>
      <c r="D6" s="36" t="s">
        <v>12</v>
      </c>
      <c r="E6" s="36" t="s">
        <v>11</v>
      </c>
      <c r="F6" s="36" t="s">
        <v>12</v>
      </c>
      <c r="G6" s="36" t="s">
        <v>11</v>
      </c>
      <c r="H6" s="36" t="s">
        <v>12</v>
      </c>
      <c r="I6" s="36" t="s">
        <v>11</v>
      </c>
      <c r="J6" s="36" t="s">
        <v>12</v>
      </c>
      <c r="K6" s="36" t="s">
        <v>11</v>
      </c>
      <c r="L6" s="36" t="s">
        <v>12</v>
      </c>
      <c r="M6" s="36" t="s">
        <v>11</v>
      </c>
      <c r="N6" s="36" t="s">
        <v>12</v>
      </c>
      <c r="O6" s="36" t="s">
        <v>11</v>
      </c>
      <c r="P6" s="36" t="s">
        <v>12</v>
      </c>
      <c r="Q6" s="36" t="s">
        <v>11</v>
      </c>
      <c r="R6" s="36" t="s">
        <v>12</v>
      </c>
      <c r="S6" s="36" t="s">
        <v>11</v>
      </c>
      <c r="T6" s="36" t="s">
        <v>12</v>
      </c>
      <c r="U6" s="36" t="s">
        <v>11</v>
      </c>
      <c r="V6" s="36" t="s">
        <v>12</v>
      </c>
      <c r="W6" s="36" t="s">
        <v>11</v>
      </c>
      <c r="X6" s="36" t="s">
        <v>12</v>
      </c>
      <c r="Y6" s="36" t="s">
        <v>11</v>
      </c>
      <c r="Z6" s="36" t="s">
        <v>12</v>
      </c>
      <c r="AA6" s="176"/>
    </row>
    <row r="7" spans="1:27" x14ac:dyDescent="0.25">
      <c r="A7" s="2">
        <v>1</v>
      </c>
      <c r="B7" s="3" t="s">
        <v>13</v>
      </c>
      <c r="C7" s="4">
        <v>781</v>
      </c>
      <c r="D7" s="5">
        <v>1535</v>
      </c>
      <c r="E7" s="5">
        <v>586</v>
      </c>
      <c r="F7" s="5">
        <v>998</v>
      </c>
      <c r="G7" s="6" t="s">
        <v>14</v>
      </c>
      <c r="H7" s="6" t="s">
        <v>14</v>
      </c>
      <c r="I7" s="5">
        <v>4600</v>
      </c>
      <c r="J7" s="5">
        <v>5705</v>
      </c>
      <c r="K7" s="5" t="s">
        <v>14</v>
      </c>
      <c r="L7" s="5" t="s">
        <v>14</v>
      </c>
      <c r="M7" s="5" t="s">
        <v>14</v>
      </c>
      <c r="N7" s="5" t="s">
        <v>14</v>
      </c>
      <c r="O7" s="6">
        <v>46</v>
      </c>
      <c r="P7" s="6">
        <v>71</v>
      </c>
      <c r="Q7" s="6">
        <v>75</v>
      </c>
      <c r="R7" s="6">
        <v>440</v>
      </c>
      <c r="S7" s="5">
        <v>234</v>
      </c>
      <c r="T7" s="5">
        <v>316</v>
      </c>
      <c r="U7" s="5" t="s">
        <v>14</v>
      </c>
      <c r="V7" s="5" t="s">
        <v>14</v>
      </c>
      <c r="W7" s="5">
        <v>19</v>
      </c>
      <c r="X7" s="5">
        <v>22</v>
      </c>
      <c r="Y7" s="5">
        <v>25</v>
      </c>
      <c r="Z7" s="5">
        <v>33</v>
      </c>
      <c r="AA7" s="7"/>
    </row>
    <row r="8" spans="1:27" x14ac:dyDescent="0.25">
      <c r="A8" s="2">
        <v>2</v>
      </c>
      <c r="B8" s="3" t="s">
        <v>15</v>
      </c>
      <c r="C8" s="8">
        <v>74</v>
      </c>
      <c r="D8" s="9">
        <v>147</v>
      </c>
      <c r="E8" s="9">
        <v>33</v>
      </c>
      <c r="F8" s="9">
        <v>115</v>
      </c>
      <c r="G8" s="10" t="s">
        <v>14</v>
      </c>
      <c r="H8" s="10" t="s">
        <v>14</v>
      </c>
      <c r="I8" s="9">
        <v>257</v>
      </c>
      <c r="J8" s="9">
        <v>3210</v>
      </c>
      <c r="K8" s="9" t="s">
        <v>14</v>
      </c>
      <c r="L8" s="9" t="s">
        <v>14</v>
      </c>
      <c r="M8" s="9" t="s">
        <v>14</v>
      </c>
      <c r="N8" s="9" t="s">
        <v>14</v>
      </c>
      <c r="O8" s="5">
        <v>6</v>
      </c>
      <c r="P8" s="5">
        <v>9</v>
      </c>
      <c r="Q8" s="6">
        <v>154</v>
      </c>
      <c r="R8" s="6">
        <v>305</v>
      </c>
      <c r="S8" s="6">
        <v>112</v>
      </c>
      <c r="T8" s="6">
        <v>164</v>
      </c>
      <c r="U8" s="5" t="s">
        <v>14</v>
      </c>
      <c r="V8" s="5" t="s">
        <v>14</v>
      </c>
      <c r="W8" s="5" t="s">
        <v>14</v>
      </c>
      <c r="X8" s="5" t="s">
        <v>14</v>
      </c>
      <c r="Y8" s="9">
        <v>39</v>
      </c>
      <c r="Z8" s="9">
        <v>48</v>
      </c>
      <c r="AA8" s="7"/>
    </row>
    <row r="9" spans="1:27" x14ac:dyDescent="0.25">
      <c r="A9" s="2">
        <v>3</v>
      </c>
      <c r="B9" s="3" t="s">
        <v>16</v>
      </c>
      <c r="C9" s="8">
        <v>664</v>
      </c>
      <c r="D9" s="9">
        <v>2384</v>
      </c>
      <c r="E9" s="9">
        <v>386</v>
      </c>
      <c r="F9" s="9">
        <v>982</v>
      </c>
      <c r="G9" s="10" t="s">
        <v>14</v>
      </c>
      <c r="H9" s="10" t="s">
        <v>14</v>
      </c>
      <c r="I9" s="171">
        <v>13269</v>
      </c>
      <c r="J9" s="172"/>
      <c r="K9" s="171">
        <v>22756</v>
      </c>
      <c r="L9" s="172"/>
      <c r="M9" s="169">
        <v>33000</v>
      </c>
      <c r="N9" s="170"/>
      <c r="O9" s="169">
        <v>171</v>
      </c>
      <c r="P9" s="170"/>
      <c r="Q9" s="169">
        <v>993</v>
      </c>
      <c r="R9" s="170"/>
      <c r="S9" s="171">
        <v>242</v>
      </c>
      <c r="T9" s="172"/>
      <c r="U9" s="9" t="s">
        <v>14</v>
      </c>
      <c r="V9" s="9" t="s">
        <v>14</v>
      </c>
      <c r="W9" s="9">
        <v>0</v>
      </c>
      <c r="X9" s="9">
        <v>0</v>
      </c>
      <c r="Y9" s="9" t="s">
        <v>14</v>
      </c>
      <c r="Z9" s="9" t="s">
        <v>14</v>
      </c>
      <c r="AA9" s="12"/>
    </row>
    <row r="10" spans="1:27" x14ac:dyDescent="0.25">
      <c r="A10" s="2">
        <v>4</v>
      </c>
      <c r="B10" s="3" t="s">
        <v>17</v>
      </c>
      <c r="C10" s="13">
        <v>480</v>
      </c>
      <c r="D10" s="9">
        <v>748</v>
      </c>
      <c r="E10" s="9">
        <v>538</v>
      </c>
      <c r="F10" s="9">
        <v>482</v>
      </c>
      <c r="G10" s="31">
        <v>20</v>
      </c>
      <c r="H10" s="31">
        <v>57</v>
      </c>
      <c r="I10" s="171">
        <v>20784</v>
      </c>
      <c r="J10" s="172"/>
      <c r="K10" s="27">
        <v>0</v>
      </c>
      <c r="L10" s="27"/>
      <c r="M10" s="171">
        <v>113900</v>
      </c>
      <c r="N10" s="172"/>
      <c r="O10" s="171">
        <v>307</v>
      </c>
      <c r="P10" s="172"/>
      <c r="Q10" s="171">
        <v>5004</v>
      </c>
      <c r="R10" s="172"/>
      <c r="S10" s="24">
        <v>76</v>
      </c>
      <c r="T10" s="24">
        <v>228</v>
      </c>
      <c r="U10" s="9" t="s">
        <v>14</v>
      </c>
      <c r="V10" s="9" t="s">
        <v>14</v>
      </c>
      <c r="W10" s="9">
        <v>0</v>
      </c>
      <c r="X10" s="9">
        <v>0</v>
      </c>
      <c r="Y10" s="11" t="s">
        <v>14</v>
      </c>
      <c r="Z10" s="11" t="s">
        <v>14</v>
      </c>
      <c r="AA10" s="12"/>
    </row>
    <row r="11" spans="1:27" x14ac:dyDescent="0.25">
      <c r="A11" s="2">
        <v>5</v>
      </c>
      <c r="B11" s="3" t="s">
        <v>18</v>
      </c>
      <c r="C11" s="8">
        <v>547</v>
      </c>
      <c r="D11" s="9">
        <v>2125</v>
      </c>
      <c r="E11" s="9">
        <v>191</v>
      </c>
      <c r="F11" s="9">
        <v>534</v>
      </c>
      <c r="G11" s="9">
        <v>4</v>
      </c>
      <c r="H11" s="9">
        <v>9</v>
      </c>
      <c r="I11" s="9">
        <v>3390</v>
      </c>
      <c r="J11" s="9">
        <v>11566</v>
      </c>
      <c r="K11" s="9">
        <v>0</v>
      </c>
      <c r="L11" s="9">
        <v>0</v>
      </c>
      <c r="M11" s="171">
        <v>30800</v>
      </c>
      <c r="N11" s="172"/>
      <c r="O11" s="9">
        <v>46</v>
      </c>
      <c r="P11" s="9">
        <v>107</v>
      </c>
      <c r="Q11" s="9">
        <v>147</v>
      </c>
      <c r="R11" s="9">
        <v>452</v>
      </c>
      <c r="S11" s="9">
        <v>491</v>
      </c>
      <c r="T11" s="9">
        <v>898</v>
      </c>
      <c r="U11" s="9">
        <v>133</v>
      </c>
      <c r="V11" s="9">
        <v>336</v>
      </c>
      <c r="W11" s="9">
        <v>0</v>
      </c>
      <c r="X11" s="9">
        <v>0</v>
      </c>
      <c r="Y11" s="11">
        <v>8</v>
      </c>
      <c r="Z11" s="11">
        <v>11</v>
      </c>
      <c r="AA11" s="12"/>
    </row>
    <row r="12" spans="1:27" x14ac:dyDescent="0.25">
      <c r="A12" s="2">
        <v>6</v>
      </c>
      <c r="B12" s="3" t="s">
        <v>19</v>
      </c>
      <c r="C12" s="8">
        <v>105</v>
      </c>
      <c r="D12" s="9">
        <v>279</v>
      </c>
      <c r="E12" s="9">
        <v>84</v>
      </c>
      <c r="F12" s="9">
        <v>141</v>
      </c>
      <c r="G12" s="9" t="s">
        <v>14</v>
      </c>
      <c r="H12" s="9" t="s">
        <v>14</v>
      </c>
      <c r="I12" s="9">
        <v>992</v>
      </c>
      <c r="J12" s="9">
        <v>1273</v>
      </c>
      <c r="K12" s="9">
        <v>0</v>
      </c>
      <c r="L12" s="9">
        <v>0</v>
      </c>
      <c r="M12" s="9">
        <v>0</v>
      </c>
      <c r="N12" s="9">
        <v>0</v>
      </c>
      <c r="O12" s="9">
        <v>131</v>
      </c>
      <c r="P12" s="9">
        <v>208</v>
      </c>
      <c r="Q12" s="10">
        <v>250</v>
      </c>
      <c r="R12" s="10">
        <v>407</v>
      </c>
      <c r="S12" s="10">
        <v>118</v>
      </c>
      <c r="T12" s="10">
        <v>186</v>
      </c>
      <c r="U12" s="10">
        <v>6</v>
      </c>
      <c r="V12" s="9">
        <v>11</v>
      </c>
      <c r="W12" s="9" t="s">
        <v>14</v>
      </c>
      <c r="X12" s="9" t="s">
        <v>14</v>
      </c>
      <c r="Y12" s="11" t="s">
        <v>14</v>
      </c>
      <c r="Z12" s="35" t="s">
        <v>14</v>
      </c>
      <c r="AA12" s="12"/>
    </row>
    <row r="13" spans="1:27" x14ac:dyDescent="0.25">
      <c r="A13" s="2">
        <v>7</v>
      </c>
      <c r="B13" s="3" t="s">
        <v>20</v>
      </c>
      <c r="C13" s="8">
        <v>118</v>
      </c>
      <c r="D13" s="9">
        <v>271</v>
      </c>
      <c r="E13" s="9">
        <v>26</v>
      </c>
      <c r="F13" s="9">
        <v>43</v>
      </c>
      <c r="G13" s="9" t="s">
        <v>14</v>
      </c>
      <c r="H13" s="9" t="s">
        <v>14</v>
      </c>
      <c r="I13" s="9">
        <v>1311</v>
      </c>
      <c r="J13" s="9">
        <v>1627</v>
      </c>
      <c r="K13" s="10" t="s">
        <v>14</v>
      </c>
      <c r="L13" s="10" t="s">
        <v>14</v>
      </c>
      <c r="M13" s="10" t="s">
        <v>14</v>
      </c>
      <c r="N13" s="10" t="s">
        <v>14</v>
      </c>
      <c r="O13" s="10" t="s">
        <v>14</v>
      </c>
      <c r="P13" s="10" t="s">
        <v>14</v>
      </c>
      <c r="Q13" s="10">
        <v>87</v>
      </c>
      <c r="R13" s="10">
        <v>163</v>
      </c>
      <c r="S13" s="10">
        <v>97</v>
      </c>
      <c r="T13" s="10">
        <v>194</v>
      </c>
      <c r="U13" s="10">
        <v>7</v>
      </c>
      <c r="V13" s="10">
        <v>27</v>
      </c>
      <c r="W13" s="10" t="s">
        <v>14</v>
      </c>
      <c r="X13" s="10" t="s">
        <v>14</v>
      </c>
      <c r="Y13" s="10" t="s">
        <v>14</v>
      </c>
      <c r="Z13" s="10" t="s">
        <v>14</v>
      </c>
      <c r="AA13" s="12"/>
    </row>
    <row r="14" spans="1:27" ht="14.25" customHeight="1" x14ac:dyDescent="0.25">
      <c r="A14" s="2">
        <v>8</v>
      </c>
      <c r="B14" s="3" t="s">
        <v>21</v>
      </c>
      <c r="C14" s="8">
        <f>135+162</f>
        <v>297</v>
      </c>
      <c r="D14" s="9">
        <f>283+167</f>
        <v>450</v>
      </c>
      <c r="E14" s="9">
        <f>50+42</f>
        <v>92</v>
      </c>
      <c r="F14" s="9">
        <f>87+72</f>
        <v>159</v>
      </c>
      <c r="G14" s="33" t="s">
        <v>14</v>
      </c>
      <c r="H14" s="33" t="s">
        <v>14</v>
      </c>
      <c r="I14" s="171">
        <v>4200</v>
      </c>
      <c r="J14" s="172"/>
      <c r="K14" s="9" t="s">
        <v>14</v>
      </c>
      <c r="L14" s="9" t="s">
        <v>14</v>
      </c>
      <c r="M14" s="25">
        <v>0</v>
      </c>
      <c r="N14" s="26"/>
      <c r="O14" s="24">
        <v>0</v>
      </c>
      <c r="P14" s="24">
        <v>0</v>
      </c>
      <c r="Q14" s="169">
        <v>950</v>
      </c>
      <c r="R14" s="170"/>
      <c r="S14" s="169">
        <v>296</v>
      </c>
      <c r="T14" s="170"/>
      <c r="U14" s="9"/>
      <c r="V14" s="9" t="s">
        <v>14</v>
      </c>
      <c r="W14" s="9" t="s">
        <v>14</v>
      </c>
      <c r="X14" s="9" t="s">
        <v>14</v>
      </c>
      <c r="Y14" s="9">
        <f>4+15</f>
        <v>19</v>
      </c>
      <c r="Z14" s="10">
        <f>19+10</f>
        <v>29</v>
      </c>
      <c r="AA14" s="12"/>
    </row>
    <row r="15" spans="1:27" x14ac:dyDescent="0.25">
      <c r="A15" s="2">
        <v>9</v>
      </c>
      <c r="B15" s="3" t="s">
        <v>22</v>
      </c>
      <c r="C15" s="8">
        <v>1455</v>
      </c>
      <c r="D15" s="9">
        <v>4699</v>
      </c>
      <c r="E15" s="9">
        <v>680</v>
      </c>
      <c r="F15" s="9">
        <v>1076</v>
      </c>
      <c r="G15" s="31" t="s">
        <v>14</v>
      </c>
      <c r="H15" s="31" t="s">
        <v>14</v>
      </c>
      <c r="I15" s="23">
        <v>37027</v>
      </c>
      <c r="J15" s="24"/>
      <c r="K15" s="171">
        <v>200</v>
      </c>
      <c r="L15" s="172"/>
      <c r="M15" s="171">
        <v>319500</v>
      </c>
      <c r="N15" s="172"/>
      <c r="O15" s="171">
        <v>414</v>
      </c>
      <c r="P15" s="172"/>
      <c r="Q15" s="171">
        <v>733</v>
      </c>
      <c r="R15" s="172"/>
      <c r="S15" s="24">
        <v>770</v>
      </c>
      <c r="T15" s="24">
        <v>765</v>
      </c>
      <c r="U15" s="9">
        <v>196</v>
      </c>
      <c r="V15" s="9">
        <v>255</v>
      </c>
      <c r="W15" s="9">
        <v>1</v>
      </c>
      <c r="X15" s="9">
        <v>2</v>
      </c>
      <c r="Y15" s="9">
        <v>25</v>
      </c>
      <c r="Z15" s="9">
        <v>36</v>
      </c>
      <c r="AA15" s="12"/>
    </row>
    <row r="16" spans="1:27" x14ac:dyDescent="0.25">
      <c r="A16" s="2">
        <v>10</v>
      </c>
      <c r="B16" s="14" t="s">
        <v>23</v>
      </c>
      <c r="C16" s="15">
        <v>319</v>
      </c>
      <c r="D16" s="16">
        <v>1499</v>
      </c>
      <c r="E16" s="17">
        <v>255</v>
      </c>
      <c r="F16" s="17">
        <v>582</v>
      </c>
      <c r="G16" s="31" t="s">
        <v>14</v>
      </c>
      <c r="H16" s="31" t="s">
        <v>14</v>
      </c>
      <c r="I16" s="171">
        <v>30437</v>
      </c>
      <c r="J16" s="172"/>
      <c r="K16" s="169">
        <v>800</v>
      </c>
      <c r="L16" s="170"/>
      <c r="M16" s="169">
        <v>95800</v>
      </c>
      <c r="N16" s="170"/>
      <c r="O16" s="169">
        <v>362</v>
      </c>
      <c r="P16" s="170"/>
      <c r="Q16" s="169">
        <v>682</v>
      </c>
      <c r="R16" s="170"/>
      <c r="S16" s="18">
        <v>270</v>
      </c>
      <c r="T16" s="18">
        <v>393</v>
      </c>
      <c r="U16" s="17" t="s">
        <v>14</v>
      </c>
      <c r="V16" s="17" t="s">
        <v>14</v>
      </c>
      <c r="W16" s="17" t="s">
        <v>14</v>
      </c>
      <c r="X16" s="17"/>
      <c r="Y16" s="17">
        <v>173</v>
      </c>
      <c r="Z16" s="17">
        <v>227</v>
      </c>
      <c r="AA16" s="12"/>
    </row>
    <row r="17" spans="1:27" ht="15.75" thickBot="1" x14ac:dyDescent="0.3">
      <c r="A17" s="167" t="s">
        <v>24</v>
      </c>
      <c r="B17" s="168"/>
      <c r="C17" s="19">
        <f>SUM(C7:C16)</f>
        <v>4840</v>
      </c>
      <c r="D17" s="19">
        <f t="shared" ref="D17:Z17" si="0">SUM(D7:D16)</f>
        <v>14137</v>
      </c>
      <c r="E17" s="19">
        <f t="shared" si="0"/>
        <v>2871</v>
      </c>
      <c r="F17" s="19">
        <f t="shared" si="0"/>
        <v>5112</v>
      </c>
      <c r="G17" s="19">
        <f t="shared" si="0"/>
        <v>24</v>
      </c>
      <c r="H17" s="19">
        <f t="shared" si="0"/>
        <v>66</v>
      </c>
      <c r="I17" s="19">
        <f>SUM(I7:I16)</f>
        <v>116267</v>
      </c>
      <c r="J17" s="19">
        <f>SUM(J7:J16)</f>
        <v>23381</v>
      </c>
      <c r="K17" s="19">
        <f t="shared" si="0"/>
        <v>23756</v>
      </c>
      <c r="L17" s="19">
        <f t="shared" si="0"/>
        <v>0</v>
      </c>
      <c r="M17" s="19">
        <f t="shared" si="0"/>
        <v>593000</v>
      </c>
      <c r="N17" s="19">
        <f t="shared" si="0"/>
        <v>0</v>
      </c>
      <c r="O17" s="19">
        <f t="shared" si="0"/>
        <v>1483</v>
      </c>
      <c r="P17" s="19">
        <f t="shared" si="0"/>
        <v>395</v>
      </c>
      <c r="Q17" s="19">
        <f t="shared" si="0"/>
        <v>9075</v>
      </c>
      <c r="R17" s="19">
        <f t="shared" si="0"/>
        <v>1767</v>
      </c>
      <c r="S17" s="19">
        <f t="shared" si="0"/>
        <v>2706</v>
      </c>
      <c r="T17" s="19">
        <f t="shared" si="0"/>
        <v>3144</v>
      </c>
      <c r="U17" s="19">
        <f t="shared" si="0"/>
        <v>342</v>
      </c>
      <c r="V17" s="19">
        <f t="shared" si="0"/>
        <v>629</v>
      </c>
      <c r="W17" s="19">
        <f t="shared" si="0"/>
        <v>20</v>
      </c>
      <c r="X17" s="19">
        <f t="shared" si="0"/>
        <v>24</v>
      </c>
      <c r="Y17" s="19">
        <f t="shared" si="0"/>
        <v>289</v>
      </c>
      <c r="Z17" s="19">
        <f t="shared" si="0"/>
        <v>384</v>
      </c>
      <c r="AA17" s="20"/>
    </row>
    <row r="18" spans="1:27" x14ac:dyDescent="0.25">
      <c r="A18" s="21"/>
      <c r="B18" s="21"/>
      <c r="C18" s="166">
        <f>C17+D17</f>
        <v>18977</v>
      </c>
      <c r="D18" s="166"/>
      <c r="E18" s="166">
        <f t="shared" ref="E18" si="1">E17+F17</f>
        <v>7983</v>
      </c>
      <c r="F18" s="166"/>
      <c r="G18" s="166">
        <f t="shared" ref="G18" si="2">G17+H17</f>
        <v>90</v>
      </c>
      <c r="H18" s="166"/>
      <c r="I18" s="166">
        <f>I17+J17</f>
        <v>139648</v>
      </c>
      <c r="J18" s="166"/>
      <c r="K18" s="166">
        <f t="shared" ref="K18" si="3">K17+L17</f>
        <v>23756</v>
      </c>
      <c r="L18" s="166"/>
      <c r="M18" s="166">
        <f t="shared" ref="M18" si="4">M17+N17</f>
        <v>593000</v>
      </c>
      <c r="N18" s="166"/>
      <c r="O18" s="166">
        <f t="shared" ref="O18" si="5">O17+P17</f>
        <v>1878</v>
      </c>
      <c r="P18" s="166"/>
      <c r="Q18" s="166">
        <f t="shared" ref="Q18" si="6">Q17+R17</f>
        <v>10842</v>
      </c>
      <c r="R18" s="166"/>
      <c r="S18" s="166">
        <f t="shared" ref="S18" si="7">S17+T17</f>
        <v>5850</v>
      </c>
      <c r="T18" s="166"/>
      <c r="U18" s="166">
        <f t="shared" ref="U18" si="8">U17+V17</f>
        <v>971</v>
      </c>
      <c r="V18" s="166"/>
      <c r="W18" s="166">
        <f t="shared" ref="W18" si="9">W17+X17</f>
        <v>44</v>
      </c>
      <c r="X18" s="166"/>
      <c r="Y18" s="166">
        <f t="shared" ref="Y18" si="10">Y17+Z17</f>
        <v>673</v>
      </c>
      <c r="Z18" s="166"/>
      <c r="AA18" s="22"/>
    </row>
    <row r="24" spans="1:27" x14ac:dyDescent="0.25">
      <c r="L24">
        <v>36</v>
      </c>
    </row>
    <row r="25" spans="1:27" x14ac:dyDescent="0.25">
      <c r="L25">
        <v>18</v>
      </c>
    </row>
    <row r="26" spans="1:27" x14ac:dyDescent="0.25">
      <c r="L26">
        <v>8</v>
      </c>
    </row>
    <row r="27" spans="1:27" x14ac:dyDescent="0.25">
      <c r="L27">
        <f>SUM(L24:L26)</f>
        <v>62</v>
      </c>
    </row>
  </sheetData>
  <mergeCells count="54">
    <mergeCell ref="A1:AA1"/>
    <mergeCell ref="A2:AA2"/>
    <mergeCell ref="A4:B4"/>
    <mergeCell ref="A5:A6"/>
    <mergeCell ref="B5:B6"/>
    <mergeCell ref="C5:D5"/>
    <mergeCell ref="E5:F5"/>
    <mergeCell ref="G5:H5"/>
    <mergeCell ref="I5:J5"/>
    <mergeCell ref="K5:L5"/>
    <mergeCell ref="I14:J14"/>
    <mergeCell ref="Q14:R14"/>
    <mergeCell ref="Y5:Z5"/>
    <mergeCell ref="AA5:AA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I10:J10"/>
    <mergeCell ref="M10:N10"/>
    <mergeCell ref="O10:P10"/>
    <mergeCell ref="Q10:R10"/>
    <mergeCell ref="M11:N11"/>
    <mergeCell ref="I16:J16"/>
    <mergeCell ref="K16:L16"/>
    <mergeCell ref="M16:N16"/>
    <mergeCell ref="O16:P16"/>
    <mergeCell ref="Q16:R16"/>
    <mergeCell ref="K18:L18"/>
    <mergeCell ref="S14:T14"/>
    <mergeCell ref="K15:L15"/>
    <mergeCell ref="M15:N15"/>
    <mergeCell ref="O15:P15"/>
    <mergeCell ref="Q15:R15"/>
    <mergeCell ref="A17:B17"/>
    <mergeCell ref="C18:D18"/>
    <mergeCell ref="E18:F18"/>
    <mergeCell ref="G18:H18"/>
    <mergeCell ref="I18:J18"/>
    <mergeCell ref="Y18:Z18"/>
    <mergeCell ref="M18:N18"/>
    <mergeCell ref="O18:P18"/>
    <mergeCell ref="Q18:R18"/>
    <mergeCell ref="S18:T18"/>
    <mergeCell ref="U18:V18"/>
    <mergeCell ref="W18:X1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view="pageBreakPreview" topLeftCell="A13" zoomScale="60" zoomScaleNormal="90" workbookViewId="0">
      <selection activeCell="O23" sqref="O23"/>
    </sheetView>
  </sheetViews>
  <sheetFormatPr defaultRowHeight="15" x14ac:dyDescent="0.25"/>
  <cols>
    <col min="1" max="1" width="7.140625" customWidth="1"/>
    <col min="2" max="2" width="24.140625" customWidth="1"/>
    <col min="3" max="3" width="12.140625" customWidth="1"/>
    <col min="4" max="4" width="12.5703125" customWidth="1"/>
    <col min="5" max="5" width="13.28515625" customWidth="1"/>
    <col min="6" max="6" width="12.5703125" customWidth="1"/>
    <col min="7" max="7" width="9" customWidth="1"/>
    <col min="8" max="8" width="6.7109375" customWidth="1"/>
    <col min="9" max="9" width="16.28515625" customWidth="1"/>
    <col min="10" max="10" width="12.7109375" customWidth="1"/>
    <col min="11" max="11" width="12" customWidth="1"/>
    <col min="12" max="12" width="5.7109375" customWidth="1"/>
    <col min="13" max="13" width="14" customWidth="1"/>
    <col min="14" max="14" width="9.28515625" bestFit="1" customWidth="1"/>
    <col min="15" max="15" width="13.5703125" customWidth="1"/>
    <col min="16" max="16" width="9.28515625" bestFit="1" customWidth="1"/>
    <col min="17" max="17" width="12.5703125" customWidth="1"/>
    <col min="18" max="18" width="14.28515625" customWidth="1"/>
    <col min="19" max="19" width="11.85546875" customWidth="1"/>
    <col min="20" max="20" width="12.42578125" customWidth="1"/>
    <col min="21" max="22" width="9.28515625" bestFit="1" customWidth="1"/>
    <col min="23" max="23" width="7" customWidth="1"/>
    <col min="24" max="24" width="7.28515625" customWidth="1"/>
    <col min="26" max="26" width="8.42578125" customWidth="1"/>
    <col min="27" max="27" width="11.5703125" customWidth="1"/>
    <col min="28" max="28" width="11.140625" customWidth="1"/>
  </cols>
  <sheetData>
    <row r="1" spans="1:28" ht="26.25" x14ac:dyDescent="0.4">
      <c r="A1" s="199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8" ht="26.25" x14ac:dyDescent="0.4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8" ht="26.25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8" ht="26.25" x14ac:dyDescent="0.4">
      <c r="A4" s="200" t="s">
        <v>39</v>
      </c>
      <c r="B4" s="200"/>
      <c r="C4" s="108" t="s">
        <v>73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8" ht="18" x14ac:dyDescent="0.25">
      <c r="A5" s="214" t="s">
        <v>0</v>
      </c>
      <c r="B5" s="214" t="s">
        <v>1</v>
      </c>
      <c r="C5" s="216" t="s">
        <v>2</v>
      </c>
      <c r="D5" s="217"/>
      <c r="E5" s="216" t="s">
        <v>3</v>
      </c>
      <c r="F5" s="217"/>
      <c r="G5" s="216" t="s">
        <v>38</v>
      </c>
      <c r="H5" s="217"/>
      <c r="I5" s="216" t="s">
        <v>4</v>
      </c>
      <c r="J5" s="217"/>
      <c r="K5" s="216" t="s">
        <v>5</v>
      </c>
      <c r="L5" s="217"/>
      <c r="M5" s="216" t="s">
        <v>6</v>
      </c>
      <c r="N5" s="217"/>
      <c r="O5" s="216" t="s">
        <v>26</v>
      </c>
      <c r="P5" s="217"/>
      <c r="Q5" s="216" t="s">
        <v>8</v>
      </c>
      <c r="R5" s="217"/>
      <c r="S5" s="216" t="s">
        <v>27</v>
      </c>
      <c r="T5" s="217"/>
      <c r="U5" s="216" t="s">
        <v>7</v>
      </c>
      <c r="V5" s="217"/>
      <c r="W5" s="216" t="s">
        <v>28</v>
      </c>
      <c r="X5" s="217"/>
      <c r="Y5" s="216" t="s">
        <v>9</v>
      </c>
      <c r="Z5" s="217"/>
      <c r="AA5" s="214" t="s">
        <v>43</v>
      </c>
      <c r="AB5" s="218" t="s">
        <v>75</v>
      </c>
    </row>
    <row r="6" spans="1:28" ht="18.75" thickBot="1" x14ac:dyDescent="0.3">
      <c r="A6" s="215"/>
      <c r="B6" s="215"/>
      <c r="C6" s="112" t="s">
        <v>11</v>
      </c>
      <c r="D6" s="112" t="s">
        <v>12</v>
      </c>
      <c r="E6" s="112" t="s">
        <v>11</v>
      </c>
      <c r="F6" s="112" t="s">
        <v>12</v>
      </c>
      <c r="G6" s="112" t="s">
        <v>11</v>
      </c>
      <c r="H6" s="112" t="s">
        <v>12</v>
      </c>
      <c r="I6" s="112" t="s">
        <v>11</v>
      </c>
      <c r="J6" s="112" t="s">
        <v>12</v>
      </c>
      <c r="K6" s="112" t="s">
        <v>11</v>
      </c>
      <c r="L6" s="112" t="s">
        <v>12</v>
      </c>
      <c r="M6" s="112" t="s">
        <v>11</v>
      </c>
      <c r="N6" s="112" t="s">
        <v>12</v>
      </c>
      <c r="O6" s="112" t="s">
        <v>11</v>
      </c>
      <c r="P6" s="112" t="s">
        <v>12</v>
      </c>
      <c r="Q6" s="112" t="s">
        <v>11</v>
      </c>
      <c r="R6" s="112" t="s">
        <v>12</v>
      </c>
      <c r="S6" s="112" t="s">
        <v>11</v>
      </c>
      <c r="T6" s="112" t="s">
        <v>12</v>
      </c>
      <c r="U6" s="112" t="s">
        <v>11</v>
      </c>
      <c r="V6" s="112" t="s">
        <v>12</v>
      </c>
      <c r="W6" s="112" t="s">
        <v>11</v>
      </c>
      <c r="X6" s="112" t="s">
        <v>12</v>
      </c>
      <c r="Y6" s="112" t="s">
        <v>11</v>
      </c>
      <c r="Z6" s="112" t="s">
        <v>12</v>
      </c>
      <c r="AA6" s="215"/>
      <c r="AB6" s="219"/>
    </row>
    <row r="7" spans="1:28" ht="39.950000000000003" customHeight="1" x14ac:dyDescent="0.3">
      <c r="A7" s="113">
        <v>1</v>
      </c>
      <c r="B7" s="114" t="s">
        <v>13</v>
      </c>
      <c r="C7" s="115">
        <v>768</v>
      </c>
      <c r="D7" s="115">
        <v>1758</v>
      </c>
      <c r="E7" s="115">
        <v>585</v>
      </c>
      <c r="F7" s="115">
        <v>1202</v>
      </c>
      <c r="G7" s="116">
        <v>0</v>
      </c>
      <c r="H7" s="116">
        <v>0</v>
      </c>
      <c r="I7" s="117">
        <v>4404</v>
      </c>
      <c r="J7" s="118">
        <v>5987</v>
      </c>
      <c r="K7" s="117" t="s">
        <v>14</v>
      </c>
      <c r="L7" s="118" t="s">
        <v>14</v>
      </c>
      <c r="M7" s="117" t="s">
        <v>14</v>
      </c>
      <c r="N7" s="118" t="s">
        <v>14</v>
      </c>
      <c r="O7" s="143">
        <v>47</v>
      </c>
      <c r="P7" s="145">
        <v>78</v>
      </c>
      <c r="Q7" s="143">
        <v>73</v>
      </c>
      <c r="R7" s="145">
        <v>479</v>
      </c>
      <c r="S7" s="144">
        <v>326</v>
      </c>
      <c r="T7" s="151">
        <v>298</v>
      </c>
      <c r="U7" s="119" t="s">
        <v>14</v>
      </c>
      <c r="V7" s="119" t="s">
        <v>14</v>
      </c>
      <c r="W7" s="119">
        <v>19</v>
      </c>
      <c r="X7" s="119">
        <v>22</v>
      </c>
      <c r="Y7" s="119">
        <v>23</v>
      </c>
      <c r="Z7" s="119">
        <v>33</v>
      </c>
      <c r="AA7" s="119"/>
      <c r="AB7" s="120"/>
    </row>
    <row r="8" spans="1:28" ht="39.950000000000003" customHeight="1" x14ac:dyDescent="0.3">
      <c r="A8" s="113">
        <v>2</v>
      </c>
      <c r="B8" s="114" t="s">
        <v>15</v>
      </c>
      <c r="C8" s="121">
        <v>77</v>
      </c>
      <c r="D8" s="121">
        <v>178</v>
      </c>
      <c r="E8" s="121">
        <v>29</v>
      </c>
      <c r="F8" s="121">
        <v>159</v>
      </c>
      <c r="G8" s="116">
        <v>0</v>
      </c>
      <c r="H8" s="116">
        <v>0</v>
      </c>
      <c r="I8" s="122">
        <v>257</v>
      </c>
      <c r="J8" s="123">
        <v>3210</v>
      </c>
      <c r="K8" s="117" t="s">
        <v>14</v>
      </c>
      <c r="L8" s="124" t="s">
        <v>14</v>
      </c>
      <c r="M8" s="117" t="s">
        <v>14</v>
      </c>
      <c r="N8" s="124" t="s">
        <v>14</v>
      </c>
      <c r="O8" s="144">
        <v>6</v>
      </c>
      <c r="P8" s="146">
        <v>9</v>
      </c>
      <c r="Q8" s="143">
        <v>154</v>
      </c>
      <c r="R8" s="149">
        <v>305</v>
      </c>
      <c r="S8" s="143">
        <v>112</v>
      </c>
      <c r="T8" s="149">
        <v>164</v>
      </c>
      <c r="U8" s="119" t="s">
        <v>14</v>
      </c>
      <c r="V8" s="119" t="s">
        <v>14</v>
      </c>
      <c r="W8" s="119" t="s">
        <v>14</v>
      </c>
      <c r="X8" s="119" t="s">
        <v>14</v>
      </c>
      <c r="Y8" s="125">
        <v>39</v>
      </c>
      <c r="Z8" s="125">
        <v>48</v>
      </c>
      <c r="AA8" s="125"/>
      <c r="AB8" s="126"/>
    </row>
    <row r="9" spans="1:28" ht="39.950000000000003" customHeight="1" x14ac:dyDescent="0.3">
      <c r="A9" s="113">
        <v>3</v>
      </c>
      <c r="B9" s="114" t="s">
        <v>16</v>
      </c>
      <c r="C9" s="121">
        <v>554</v>
      </c>
      <c r="D9" s="121">
        <v>2403</v>
      </c>
      <c r="E9" s="121">
        <v>348</v>
      </c>
      <c r="F9" s="121">
        <v>940</v>
      </c>
      <c r="G9" s="127">
        <v>0</v>
      </c>
      <c r="H9" s="127">
        <v>0</v>
      </c>
      <c r="I9" s="220">
        <v>55183</v>
      </c>
      <c r="J9" s="221"/>
      <c r="K9" s="220">
        <v>1143</v>
      </c>
      <c r="L9" s="221"/>
      <c r="M9" s="222">
        <v>58800</v>
      </c>
      <c r="N9" s="223"/>
      <c r="O9" s="224">
        <v>166</v>
      </c>
      <c r="P9" s="225"/>
      <c r="Q9" s="224">
        <v>650</v>
      </c>
      <c r="R9" s="225"/>
      <c r="S9" s="226">
        <v>270</v>
      </c>
      <c r="T9" s="227"/>
      <c r="U9" s="119" t="s">
        <v>14</v>
      </c>
      <c r="V9" s="119" t="s">
        <v>14</v>
      </c>
      <c r="W9" s="119" t="s">
        <v>14</v>
      </c>
      <c r="X9" s="119" t="s">
        <v>14</v>
      </c>
      <c r="Y9" s="125"/>
      <c r="Z9" s="125"/>
      <c r="AA9" s="125">
        <v>950</v>
      </c>
      <c r="AB9" s="126"/>
    </row>
    <row r="10" spans="1:28" ht="39.950000000000003" customHeight="1" x14ac:dyDescent="0.3">
      <c r="A10" s="113">
        <v>4</v>
      </c>
      <c r="B10" s="114" t="s">
        <v>17</v>
      </c>
      <c r="C10" s="128">
        <v>502</v>
      </c>
      <c r="D10" s="121">
        <v>759</v>
      </c>
      <c r="E10" s="121">
        <v>577</v>
      </c>
      <c r="F10" s="121">
        <v>533</v>
      </c>
      <c r="G10" s="128">
        <v>33</v>
      </c>
      <c r="H10" s="128">
        <v>75</v>
      </c>
      <c r="I10" s="220">
        <v>22255</v>
      </c>
      <c r="J10" s="221"/>
      <c r="K10" s="129">
        <v>0</v>
      </c>
      <c r="L10" s="129"/>
      <c r="M10" s="220">
        <v>113600</v>
      </c>
      <c r="N10" s="221"/>
      <c r="O10" s="226">
        <v>381</v>
      </c>
      <c r="P10" s="227"/>
      <c r="Q10" s="226">
        <v>5324</v>
      </c>
      <c r="R10" s="227"/>
      <c r="S10" s="147">
        <v>156</v>
      </c>
      <c r="T10" s="130">
        <v>306</v>
      </c>
      <c r="U10" s="125"/>
      <c r="V10" s="125"/>
      <c r="W10" s="125"/>
      <c r="X10" s="125"/>
      <c r="Y10" s="131"/>
      <c r="Z10" s="131"/>
      <c r="AA10" s="131"/>
      <c r="AB10" s="126">
        <v>1652</v>
      </c>
    </row>
    <row r="11" spans="1:28" ht="39.950000000000003" customHeight="1" x14ac:dyDescent="0.3">
      <c r="A11" s="113">
        <v>5</v>
      </c>
      <c r="B11" s="114" t="s">
        <v>18</v>
      </c>
      <c r="C11" s="121">
        <v>494</v>
      </c>
      <c r="D11" s="121">
        <v>2210</v>
      </c>
      <c r="E11" s="121">
        <v>202</v>
      </c>
      <c r="F11" s="121">
        <v>537</v>
      </c>
      <c r="G11" s="121">
        <v>2</v>
      </c>
      <c r="H11" s="121">
        <v>4</v>
      </c>
      <c r="I11" s="122">
        <v>3237</v>
      </c>
      <c r="J11" s="123">
        <v>14059</v>
      </c>
      <c r="K11" s="122">
        <v>0</v>
      </c>
      <c r="L11" s="123">
        <v>0</v>
      </c>
      <c r="M11" s="220">
        <v>47595</v>
      </c>
      <c r="N11" s="221"/>
      <c r="O11" s="128">
        <v>63</v>
      </c>
      <c r="P11" s="148">
        <v>126</v>
      </c>
      <c r="Q11" s="128">
        <v>158</v>
      </c>
      <c r="R11" s="148">
        <v>491</v>
      </c>
      <c r="S11" s="128">
        <v>363</v>
      </c>
      <c r="T11" s="148">
        <v>860</v>
      </c>
      <c r="U11" s="125">
        <v>68</v>
      </c>
      <c r="V11" s="125">
        <v>239</v>
      </c>
      <c r="W11" s="125" t="s">
        <v>14</v>
      </c>
      <c r="X11" s="125" t="s">
        <v>14</v>
      </c>
      <c r="Y11" s="131">
        <v>7</v>
      </c>
      <c r="Z11" s="131">
        <v>11</v>
      </c>
      <c r="AA11" s="131"/>
      <c r="AB11" s="126"/>
    </row>
    <row r="12" spans="1:28" ht="39.950000000000003" customHeight="1" x14ac:dyDescent="0.3">
      <c r="A12" s="113">
        <v>6</v>
      </c>
      <c r="B12" s="132" t="s">
        <v>19</v>
      </c>
      <c r="C12" s="121">
        <v>112</v>
      </c>
      <c r="D12" s="121">
        <v>280</v>
      </c>
      <c r="E12" s="121">
        <v>79</v>
      </c>
      <c r="F12" s="121">
        <v>147</v>
      </c>
      <c r="G12" s="121"/>
      <c r="H12" s="121"/>
      <c r="I12" s="122">
        <v>1022</v>
      </c>
      <c r="J12" s="123">
        <v>1330</v>
      </c>
      <c r="K12" s="122">
        <v>0</v>
      </c>
      <c r="L12" s="123">
        <v>0</v>
      </c>
      <c r="M12" s="122">
        <v>0</v>
      </c>
      <c r="N12" s="123">
        <v>0</v>
      </c>
      <c r="O12" s="128">
        <v>131</v>
      </c>
      <c r="P12" s="148">
        <v>204</v>
      </c>
      <c r="Q12" s="134">
        <v>265</v>
      </c>
      <c r="R12" s="150">
        <v>423</v>
      </c>
      <c r="S12" s="134">
        <v>141</v>
      </c>
      <c r="T12" s="150">
        <v>236</v>
      </c>
      <c r="U12" s="133">
        <v>34</v>
      </c>
      <c r="V12" s="125">
        <v>98</v>
      </c>
      <c r="W12" s="125" t="s">
        <v>14</v>
      </c>
      <c r="X12" s="125" t="s">
        <v>14</v>
      </c>
      <c r="Y12" s="125" t="s">
        <v>14</v>
      </c>
      <c r="Z12" s="125" t="s">
        <v>14</v>
      </c>
      <c r="AA12" s="125" t="s">
        <v>14</v>
      </c>
      <c r="AB12" s="126"/>
    </row>
    <row r="13" spans="1:28" ht="39.950000000000003" customHeight="1" x14ac:dyDescent="0.3">
      <c r="A13" s="113">
        <v>7</v>
      </c>
      <c r="B13" s="132" t="s">
        <v>20</v>
      </c>
      <c r="C13" s="121">
        <v>91</v>
      </c>
      <c r="D13" s="121">
        <v>216</v>
      </c>
      <c r="E13" s="121">
        <v>24</v>
      </c>
      <c r="F13" s="121">
        <v>39</v>
      </c>
      <c r="G13" s="121"/>
      <c r="H13" s="121"/>
      <c r="I13" s="122">
        <v>1261</v>
      </c>
      <c r="J13" s="123">
        <v>1357</v>
      </c>
      <c r="K13" s="122">
        <v>0</v>
      </c>
      <c r="L13" s="123">
        <v>0</v>
      </c>
      <c r="M13" s="122">
        <v>0</v>
      </c>
      <c r="N13" s="123">
        <v>0</v>
      </c>
      <c r="O13" s="122">
        <v>0</v>
      </c>
      <c r="P13" s="123">
        <v>0</v>
      </c>
      <c r="Q13" s="134">
        <v>69</v>
      </c>
      <c r="R13" s="150">
        <v>144</v>
      </c>
      <c r="S13" s="134">
        <v>102</v>
      </c>
      <c r="T13" s="150">
        <v>187</v>
      </c>
      <c r="U13" s="133">
        <v>16</v>
      </c>
      <c r="V13" s="133">
        <v>34</v>
      </c>
      <c r="W13" s="125" t="s">
        <v>14</v>
      </c>
      <c r="X13" s="125" t="s">
        <v>14</v>
      </c>
      <c r="Y13" s="125" t="s">
        <v>14</v>
      </c>
      <c r="Z13" s="125" t="s">
        <v>14</v>
      </c>
      <c r="AA13" s="125" t="s">
        <v>14</v>
      </c>
      <c r="AB13" s="126"/>
    </row>
    <row r="14" spans="1:28" ht="39.950000000000003" customHeight="1" x14ac:dyDescent="0.3">
      <c r="A14" s="113">
        <v>8</v>
      </c>
      <c r="B14" s="114" t="s">
        <v>21</v>
      </c>
      <c r="C14" s="121">
        <f>140+163</f>
        <v>303</v>
      </c>
      <c r="D14" s="121">
        <f>285+164</f>
        <v>449</v>
      </c>
      <c r="E14" s="121">
        <f>56+40</f>
        <v>96</v>
      </c>
      <c r="F14" s="121">
        <f>19+12</f>
        <v>31</v>
      </c>
      <c r="G14" s="134"/>
      <c r="H14" s="134"/>
      <c r="I14" s="220">
        <v>4200</v>
      </c>
      <c r="J14" s="221"/>
      <c r="K14" s="122"/>
      <c r="L14" s="123"/>
      <c r="M14" s="135"/>
      <c r="N14" s="136"/>
      <c r="O14" s="147"/>
      <c r="P14" s="130"/>
      <c r="Q14" s="224">
        <v>950</v>
      </c>
      <c r="R14" s="225"/>
      <c r="S14" s="224">
        <v>296</v>
      </c>
      <c r="T14" s="225"/>
      <c r="U14" s="125"/>
      <c r="V14" s="125"/>
      <c r="W14" s="125"/>
      <c r="X14" s="125"/>
      <c r="Y14" s="125">
        <v>20</v>
      </c>
      <c r="Z14" s="133">
        <f>19+12</f>
        <v>31</v>
      </c>
      <c r="AA14" s="133"/>
      <c r="AB14" s="126"/>
    </row>
    <row r="15" spans="1:28" ht="39.950000000000003" customHeight="1" x14ac:dyDescent="0.3">
      <c r="A15" s="113">
        <v>9</v>
      </c>
      <c r="B15" s="114" t="s">
        <v>22</v>
      </c>
      <c r="C15" s="121">
        <v>1343</v>
      </c>
      <c r="D15" s="121">
        <v>4342</v>
      </c>
      <c r="E15" s="121">
        <v>590</v>
      </c>
      <c r="F15" s="121">
        <v>1057</v>
      </c>
      <c r="G15" s="128"/>
      <c r="H15" s="128"/>
      <c r="I15" s="220">
        <v>36873</v>
      </c>
      <c r="J15" s="221"/>
      <c r="K15" s="220"/>
      <c r="L15" s="221"/>
      <c r="M15" s="220">
        <v>274500</v>
      </c>
      <c r="N15" s="221"/>
      <c r="O15" s="226">
        <v>444</v>
      </c>
      <c r="P15" s="227"/>
      <c r="Q15" s="226">
        <v>821</v>
      </c>
      <c r="R15" s="227"/>
      <c r="S15" s="147">
        <v>745</v>
      </c>
      <c r="T15" s="130">
        <v>742</v>
      </c>
      <c r="U15" s="125">
        <v>192</v>
      </c>
      <c r="V15" s="125">
        <v>319</v>
      </c>
      <c r="W15" s="125">
        <v>1</v>
      </c>
      <c r="X15" s="125">
        <v>2</v>
      </c>
      <c r="Y15" s="125">
        <v>21</v>
      </c>
      <c r="Z15" s="125">
        <v>34</v>
      </c>
      <c r="AA15" s="125"/>
      <c r="AB15" s="126"/>
    </row>
    <row r="16" spans="1:28" ht="39.950000000000003" customHeight="1" x14ac:dyDescent="0.3">
      <c r="A16" s="113">
        <v>10</v>
      </c>
      <c r="B16" s="137" t="s">
        <v>23</v>
      </c>
      <c r="C16" s="138">
        <v>319</v>
      </c>
      <c r="D16" s="138">
        <v>1499</v>
      </c>
      <c r="E16" s="139">
        <v>255</v>
      </c>
      <c r="F16" s="139">
        <v>582</v>
      </c>
      <c r="G16" s="128" t="s">
        <v>14</v>
      </c>
      <c r="H16" s="128" t="s">
        <v>14</v>
      </c>
      <c r="I16" s="226">
        <v>30437</v>
      </c>
      <c r="J16" s="227"/>
      <c r="K16" s="224">
        <v>800</v>
      </c>
      <c r="L16" s="225"/>
      <c r="M16" s="224">
        <v>95800</v>
      </c>
      <c r="N16" s="225"/>
      <c r="O16" s="224">
        <v>362</v>
      </c>
      <c r="P16" s="225"/>
      <c r="Q16" s="224">
        <v>682</v>
      </c>
      <c r="R16" s="225"/>
      <c r="S16" s="152">
        <v>270</v>
      </c>
      <c r="T16" s="150">
        <v>393</v>
      </c>
      <c r="U16" s="139" t="s">
        <v>14</v>
      </c>
      <c r="V16" s="139" t="s">
        <v>14</v>
      </c>
      <c r="W16" s="139" t="s">
        <v>14</v>
      </c>
      <c r="X16" s="139"/>
      <c r="Y16" s="139">
        <v>173</v>
      </c>
      <c r="Z16" s="139">
        <v>227</v>
      </c>
      <c r="AA16" s="125"/>
      <c r="AB16" s="126"/>
    </row>
    <row r="17" spans="1:28" ht="19.5" thickBot="1" x14ac:dyDescent="0.35">
      <c r="A17" s="228" t="s">
        <v>24</v>
      </c>
      <c r="B17" s="229"/>
      <c r="C17" s="140">
        <f>SUM(C7:C16)</f>
        <v>4563</v>
      </c>
      <c r="D17" s="140">
        <f t="shared" ref="D17:Z17" si="0">SUM(D7:D16)</f>
        <v>14094</v>
      </c>
      <c r="E17" s="140">
        <f t="shared" si="0"/>
        <v>2785</v>
      </c>
      <c r="F17" s="140">
        <f t="shared" si="0"/>
        <v>5227</v>
      </c>
      <c r="G17" s="140">
        <f t="shared" si="0"/>
        <v>35</v>
      </c>
      <c r="H17" s="140">
        <f t="shared" si="0"/>
        <v>79</v>
      </c>
      <c r="I17" s="140">
        <f>SUM(I7:I16)</f>
        <v>159129</v>
      </c>
      <c r="J17" s="140">
        <f>SUM(J7:J16)</f>
        <v>25943</v>
      </c>
      <c r="K17" s="140">
        <f t="shared" si="0"/>
        <v>1943</v>
      </c>
      <c r="L17" s="140">
        <f t="shared" si="0"/>
        <v>0</v>
      </c>
      <c r="M17" s="140">
        <f t="shared" si="0"/>
        <v>590295</v>
      </c>
      <c r="N17" s="140">
        <f t="shared" si="0"/>
        <v>0</v>
      </c>
      <c r="O17" s="140">
        <f t="shared" si="0"/>
        <v>1600</v>
      </c>
      <c r="P17" s="140">
        <f t="shared" si="0"/>
        <v>417</v>
      </c>
      <c r="Q17" s="140">
        <f t="shared" si="0"/>
        <v>9146</v>
      </c>
      <c r="R17" s="140">
        <f t="shared" si="0"/>
        <v>1842</v>
      </c>
      <c r="S17" s="140">
        <f t="shared" si="0"/>
        <v>2781</v>
      </c>
      <c r="T17" s="140">
        <f t="shared" si="0"/>
        <v>3186</v>
      </c>
      <c r="U17" s="141">
        <f t="shared" si="0"/>
        <v>310</v>
      </c>
      <c r="V17" s="141">
        <f t="shared" si="0"/>
        <v>690</v>
      </c>
      <c r="W17" s="141">
        <f t="shared" si="0"/>
        <v>20</v>
      </c>
      <c r="X17" s="141">
        <f t="shared" si="0"/>
        <v>24</v>
      </c>
      <c r="Y17" s="141">
        <f t="shared" si="0"/>
        <v>283</v>
      </c>
      <c r="Z17" s="141">
        <f t="shared" si="0"/>
        <v>384</v>
      </c>
      <c r="AA17" s="142"/>
      <c r="AB17" s="126"/>
    </row>
    <row r="18" spans="1:28" ht="18.75" x14ac:dyDescent="0.3">
      <c r="A18" s="153"/>
      <c r="B18" s="153"/>
      <c r="C18" s="232">
        <f>C17+D17</f>
        <v>18657</v>
      </c>
      <c r="D18" s="232"/>
      <c r="E18" s="232">
        <f t="shared" ref="E18" si="1">E17+F17</f>
        <v>8012</v>
      </c>
      <c r="F18" s="232"/>
      <c r="G18" s="232">
        <f t="shared" ref="G18" si="2">G17+H17</f>
        <v>114</v>
      </c>
      <c r="H18" s="232"/>
      <c r="I18" s="232">
        <f>I17+J17</f>
        <v>185072</v>
      </c>
      <c r="J18" s="232"/>
      <c r="K18" s="232">
        <f t="shared" ref="K18" si="3">K17+L17</f>
        <v>1943</v>
      </c>
      <c r="L18" s="232"/>
      <c r="M18" s="232">
        <f t="shared" ref="M18" si="4">M17+N17</f>
        <v>590295</v>
      </c>
      <c r="N18" s="232"/>
      <c r="O18" s="232">
        <f t="shared" ref="O18" si="5">O17+P17</f>
        <v>2017</v>
      </c>
      <c r="P18" s="232"/>
      <c r="Q18" s="232">
        <f t="shared" ref="Q18" si="6">Q17+R17</f>
        <v>10988</v>
      </c>
      <c r="R18" s="232"/>
      <c r="S18" s="232">
        <f t="shared" ref="S18" si="7">S17+T17</f>
        <v>5967</v>
      </c>
      <c r="T18" s="232"/>
      <c r="U18" s="232">
        <f t="shared" ref="U18" si="8">U17+V17</f>
        <v>1000</v>
      </c>
      <c r="V18" s="232"/>
      <c r="W18" s="232">
        <f t="shared" ref="W18" si="9">W17+X17</f>
        <v>44</v>
      </c>
      <c r="X18" s="232"/>
      <c r="Y18" s="230">
        <f t="shared" ref="Y18" si="10">Y17+Z17</f>
        <v>667</v>
      </c>
      <c r="Z18" s="231"/>
      <c r="AA18" s="154">
        <f>SUM(AA7:AA17)</f>
        <v>950</v>
      </c>
      <c r="AB18" s="126">
        <f>SUM(AB7:AB17)</f>
        <v>1652</v>
      </c>
    </row>
    <row r="19" spans="1:28" ht="18.75" x14ac:dyDescent="0.3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</row>
    <row r="20" spans="1:28" ht="18" x14ac:dyDescent="0.25">
      <c r="T20" s="156" t="s">
        <v>48</v>
      </c>
    </row>
    <row r="21" spans="1:28" ht="18" x14ac:dyDescent="0.25">
      <c r="T21" s="156" t="s">
        <v>49</v>
      </c>
    </row>
    <row r="22" spans="1:28" ht="18" x14ac:dyDescent="0.25">
      <c r="T22" s="157"/>
    </row>
    <row r="23" spans="1:28" ht="18" x14ac:dyDescent="0.25">
      <c r="T23" s="157"/>
    </row>
    <row r="24" spans="1:28" ht="18" x14ac:dyDescent="0.25">
      <c r="T24" s="157"/>
    </row>
    <row r="25" spans="1:28" ht="18" x14ac:dyDescent="0.25">
      <c r="T25" s="158" t="s">
        <v>50</v>
      </c>
    </row>
    <row r="26" spans="1:28" ht="18" x14ac:dyDescent="0.25">
      <c r="T26" s="159" t="s">
        <v>51</v>
      </c>
    </row>
    <row r="27" spans="1:28" ht="18" x14ac:dyDescent="0.25">
      <c r="T27" s="159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6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B5:AB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A1"/>
    <mergeCell ref="A2:AA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</mergeCells>
  <pageMargins left="0.11811023622047245" right="0.11811023622047245" top="0.74803149606299213" bottom="0.59055118110236227" header="0.31496062992125984" footer="0.51181102362204722"/>
  <pageSetup paperSize="5" scale="5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view="pageBreakPreview" zoomScale="60" zoomScaleNormal="90" workbookViewId="0">
      <selection activeCell="O13" sqref="O13"/>
    </sheetView>
  </sheetViews>
  <sheetFormatPr defaultRowHeight="15" x14ac:dyDescent="0.25"/>
  <cols>
    <col min="1" max="1" width="7.140625" customWidth="1"/>
    <col min="2" max="2" width="23.140625" customWidth="1"/>
    <col min="3" max="3" width="15.28515625" customWidth="1"/>
    <col min="4" max="4" width="12.5703125" customWidth="1"/>
    <col min="5" max="5" width="13.28515625" customWidth="1"/>
    <col min="6" max="6" width="12.5703125" customWidth="1"/>
    <col min="7" max="7" width="9" customWidth="1"/>
    <col min="8" max="8" width="6.7109375" customWidth="1"/>
    <col min="9" max="9" width="16.28515625" customWidth="1"/>
    <col min="10" max="10" width="13.28515625" customWidth="1"/>
    <col min="11" max="11" width="12" customWidth="1"/>
    <col min="12" max="12" width="5.7109375" customWidth="1"/>
    <col min="13" max="13" width="14" customWidth="1"/>
    <col min="14" max="14" width="9.28515625" bestFit="1" customWidth="1"/>
    <col min="15" max="15" width="13.5703125" customWidth="1"/>
    <col min="16" max="16" width="9.28515625" bestFit="1" customWidth="1"/>
    <col min="17" max="17" width="12.5703125" customWidth="1"/>
    <col min="18" max="18" width="14.28515625" customWidth="1"/>
    <col min="19" max="19" width="11.85546875" customWidth="1"/>
    <col min="20" max="20" width="12.42578125" customWidth="1"/>
    <col min="21" max="22" width="9.28515625" bestFit="1" customWidth="1"/>
    <col min="23" max="23" width="7" customWidth="1"/>
    <col min="24" max="24" width="7.28515625" customWidth="1"/>
    <col min="26" max="26" width="8.42578125" customWidth="1"/>
    <col min="27" max="27" width="11.5703125" customWidth="1"/>
    <col min="28" max="28" width="11.140625" customWidth="1"/>
  </cols>
  <sheetData>
    <row r="1" spans="1:28" ht="26.25" x14ac:dyDescent="0.4">
      <c r="A1" s="199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8" ht="26.25" x14ac:dyDescent="0.4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8" ht="26.25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8" ht="26.25" x14ac:dyDescent="0.4">
      <c r="A4" s="200" t="s">
        <v>39</v>
      </c>
      <c r="B4" s="200"/>
      <c r="C4" s="108" t="s">
        <v>74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8" ht="18" x14ac:dyDescent="0.25">
      <c r="A5" s="214" t="s">
        <v>0</v>
      </c>
      <c r="B5" s="214" t="s">
        <v>1</v>
      </c>
      <c r="C5" s="216" t="s">
        <v>2</v>
      </c>
      <c r="D5" s="217"/>
      <c r="E5" s="216" t="s">
        <v>3</v>
      </c>
      <c r="F5" s="217"/>
      <c r="G5" s="216" t="s">
        <v>38</v>
      </c>
      <c r="H5" s="217"/>
      <c r="I5" s="216" t="s">
        <v>4</v>
      </c>
      <c r="J5" s="217"/>
      <c r="K5" s="216" t="s">
        <v>5</v>
      </c>
      <c r="L5" s="217"/>
      <c r="M5" s="216" t="s">
        <v>6</v>
      </c>
      <c r="N5" s="217"/>
      <c r="O5" s="216" t="s">
        <v>26</v>
      </c>
      <c r="P5" s="217"/>
      <c r="Q5" s="216" t="s">
        <v>8</v>
      </c>
      <c r="R5" s="217"/>
      <c r="S5" s="216" t="s">
        <v>27</v>
      </c>
      <c r="T5" s="217"/>
      <c r="U5" s="216" t="s">
        <v>7</v>
      </c>
      <c r="V5" s="217"/>
      <c r="W5" s="216" t="s">
        <v>28</v>
      </c>
      <c r="X5" s="217"/>
      <c r="Y5" s="216" t="s">
        <v>9</v>
      </c>
      <c r="Z5" s="217"/>
      <c r="AA5" s="214" t="s">
        <v>43</v>
      </c>
      <c r="AB5" s="183" t="s">
        <v>75</v>
      </c>
    </row>
    <row r="6" spans="1:28" ht="18.75" thickBot="1" x14ac:dyDescent="0.3">
      <c r="A6" s="215"/>
      <c r="B6" s="215"/>
      <c r="C6" s="160" t="s">
        <v>11</v>
      </c>
      <c r="D6" s="160" t="s">
        <v>12</v>
      </c>
      <c r="E6" s="160" t="s">
        <v>11</v>
      </c>
      <c r="F6" s="160" t="s">
        <v>12</v>
      </c>
      <c r="G6" s="160" t="s">
        <v>11</v>
      </c>
      <c r="H6" s="160" t="s">
        <v>12</v>
      </c>
      <c r="I6" s="160" t="s">
        <v>11</v>
      </c>
      <c r="J6" s="160" t="s">
        <v>12</v>
      </c>
      <c r="K6" s="160" t="s">
        <v>11</v>
      </c>
      <c r="L6" s="160" t="s">
        <v>12</v>
      </c>
      <c r="M6" s="160" t="s">
        <v>11</v>
      </c>
      <c r="N6" s="160" t="s">
        <v>12</v>
      </c>
      <c r="O6" s="160" t="s">
        <v>11</v>
      </c>
      <c r="P6" s="160" t="s">
        <v>12</v>
      </c>
      <c r="Q6" s="160" t="s">
        <v>11</v>
      </c>
      <c r="R6" s="160" t="s">
        <v>12</v>
      </c>
      <c r="S6" s="160" t="s">
        <v>11</v>
      </c>
      <c r="T6" s="160" t="s">
        <v>12</v>
      </c>
      <c r="U6" s="160" t="s">
        <v>11</v>
      </c>
      <c r="V6" s="160" t="s">
        <v>12</v>
      </c>
      <c r="W6" s="160" t="s">
        <v>11</v>
      </c>
      <c r="X6" s="160" t="s">
        <v>12</v>
      </c>
      <c r="Y6" s="160" t="s">
        <v>11</v>
      </c>
      <c r="Z6" s="160" t="s">
        <v>12</v>
      </c>
      <c r="AA6" s="215"/>
      <c r="AB6" s="184"/>
    </row>
    <row r="7" spans="1:28" ht="39.950000000000003" customHeight="1" x14ac:dyDescent="0.25">
      <c r="A7" s="113">
        <v>1</v>
      </c>
      <c r="B7" s="114" t="s">
        <v>13</v>
      </c>
      <c r="C7" s="115">
        <v>768</v>
      </c>
      <c r="D7" s="115">
        <v>1758</v>
      </c>
      <c r="E7" s="115">
        <v>585</v>
      </c>
      <c r="F7" s="115">
        <v>1202</v>
      </c>
      <c r="G7" s="116">
        <v>0</v>
      </c>
      <c r="H7" s="116">
        <v>0</v>
      </c>
      <c r="I7" s="117">
        <v>4404</v>
      </c>
      <c r="J7" s="118">
        <v>5987</v>
      </c>
      <c r="K7" s="117" t="s">
        <v>14</v>
      </c>
      <c r="L7" s="118" t="s">
        <v>14</v>
      </c>
      <c r="M7" s="117" t="s">
        <v>14</v>
      </c>
      <c r="N7" s="118" t="s">
        <v>14</v>
      </c>
      <c r="O7" s="143">
        <v>47</v>
      </c>
      <c r="P7" s="145">
        <v>78</v>
      </c>
      <c r="Q7" s="143">
        <v>73</v>
      </c>
      <c r="R7" s="145">
        <v>479</v>
      </c>
      <c r="S7" s="144">
        <v>326</v>
      </c>
      <c r="T7" s="151">
        <v>298</v>
      </c>
      <c r="U7" s="119" t="s">
        <v>14</v>
      </c>
      <c r="V7" s="119" t="s">
        <v>14</v>
      </c>
      <c r="W7" s="119">
        <v>19</v>
      </c>
      <c r="X7" s="119">
        <v>22</v>
      </c>
      <c r="Y7" s="119">
        <v>23</v>
      </c>
      <c r="Z7" s="119">
        <v>33</v>
      </c>
      <c r="AA7" s="119"/>
      <c r="AB7" s="51"/>
    </row>
    <row r="8" spans="1:28" ht="39.950000000000003" customHeight="1" x14ac:dyDescent="0.25">
      <c r="A8" s="113">
        <v>2</v>
      </c>
      <c r="B8" s="114" t="s">
        <v>15</v>
      </c>
      <c r="C8" s="121">
        <v>77</v>
      </c>
      <c r="D8" s="121">
        <v>178</v>
      </c>
      <c r="E8" s="121">
        <v>29</v>
      </c>
      <c r="F8" s="121">
        <v>159</v>
      </c>
      <c r="G8" s="116">
        <v>0</v>
      </c>
      <c r="H8" s="116">
        <v>0</v>
      </c>
      <c r="I8" s="122">
        <v>257</v>
      </c>
      <c r="J8" s="123">
        <v>3210</v>
      </c>
      <c r="K8" s="117" t="s">
        <v>14</v>
      </c>
      <c r="L8" s="124" t="s">
        <v>14</v>
      </c>
      <c r="M8" s="117" t="s">
        <v>14</v>
      </c>
      <c r="N8" s="124" t="s">
        <v>14</v>
      </c>
      <c r="O8" s="144">
        <v>6</v>
      </c>
      <c r="P8" s="146">
        <v>9</v>
      </c>
      <c r="Q8" s="143">
        <v>154</v>
      </c>
      <c r="R8" s="149">
        <v>305</v>
      </c>
      <c r="S8" s="143">
        <v>112</v>
      </c>
      <c r="T8" s="149">
        <v>164</v>
      </c>
      <c r="U8" s="119" t="s">
        <v>14</v>
      </c>
      <c r="V8" s="119" t="s">
        <v>14</v>
      </c>
      <c r="W8" s="119" t="s">
        <v>14</v>
      </c>
      <c r="X8" s="119" t="s">
        <v>14</v>
      </c>
      <c r="Y8" s="125">
        <v>39</v>
      </c>
      <c r="Z8" s="125">
        <v>48</v>
      </c>
      <c r="AA8" s="125"/>
      <c r="AB8" s="50"/>
    </row>
    <row r="9" spans="1:28" ht="39.950000000000003" customHeight="1" x14ac:dyDescent="0.25">
      <c r="A9" s="113">
        <v>3</v>
      </c>
      <c r="B9" s="114" t="s">
        <v>16</v>
      </c>
      <c r="C9" s="121">
        <v>554</v>
      </c>
      <c r="D9" s="121">
        <v>2403</v>
      </c>
      <c r="E9" s="121">
        <v>348</v>
      </c>
      <c r="F9" s="121">
        <v>940</v>
      </c>
      <c r="G9" s="127">
        <v>0</v>
      </c>
      <c r="H9" s="127">
        <v>0</v>
      </c>
      <c r="I9" s="220">
        <v>55183</v>
      </c>
      <c r="J9" s="221"/>
      <c r="K9" s="220">
        <v>1143</v>
      </c>
      <c r="L9" s="221"/>
      <c r="M9" s="222">
        <v>58800</v>
      </c>
      <c r="N9" s="223"/>
      <c r="O9" s="224">
        <v>166</v>
      </c>
      <c r="P9" s="225"/>
      <c r="Q9" s="224">
        <v>650</v>
      </c>
      <c r="R9" s="225"/>
      <c r="S9" s="226">
        <v>270</v>
      </c>
      <c r="T9" s="227"/>
      <c r="U9" s="119" t="s">
        <v>14</v>
      </c>
      <c r="V9" s="119" t="s">
        <v>14</v>
      </c>
      <c r="W9" s="119" t="s">
        <v>14</v>
      </c>
      <c r="X9" s="119" t="s">
        <v>14</v>
      </c>
      <c r="Y9" s="125"/>
      <c r="Z9" s="125"/>
      <c r="AA9" s="125">
        <v>950</v>
      </c>
      <c r="AB9" s="50"/>
    </row>
    <row r="10" spans="1:28" ht="39.950000000000003" customHeight="1" x14ac:dyDescent="0.25">
      <c r="A10" s="113">
        <v>4</v>
      </c>
      <c r="B10" s="114" t="s">
        <v>17</v>
      </c>
      <c r="C10" s="128">
        <v>502</v>
      </c>
      <c r="D10" s="121">
        <v>759</v>
      </c>
      <c r="E10" s="121">
        <v>577</v>
      </c>
      <c r="F10" s="121">
        <v>533</v>
      </c>
      <c r="G10" s="128">
        <v>33</v>
      </c>
      <c r="H10" s="128">
        <v>75</v>
      </c>
      <c r="I10" s="220">
        <v>22255</v>
      </c>
      <c r="J10" s="221"/>
      <c r="K10" s="129">
        <v>0</v>
      </c>
      <c r="L10" s="129"/>
      <c r="M10" s="220">
        <v>113600</v>
      </c>
      <c r="N10" s="221"/>
      <c r="O10" s="226">
        <v>381</v>
      </c>
      <c r="P10" s="227"/>
      <c r="Q10" s="226">
        <v>5324</v>
      </c>
      <c r="R10" s="227"/>
      <c r="S10" s="147">
        <v>156</v>
      </c>
      <c r="T10" s="130">
        <v>306</v>
      </c>
      <c r="U10" s="125"/>
      <c r="V10" s="125"/>
      <c r="W10" s="125"/>
      <c r="X10" s="125"/>
      <c r="Y10" s="131"/>
      <c r="Z10" s="131"/>
      <c r="AA10" s="131"/>
      <c r="AB10" s="50">
        <v>1652</v>
      </c>
    </row>
    <row r="11" spans="1:28" ht="39.950000000000003" customHeight="1" x14ac:dyDescent="0.25">
      <c r="A11" s="113">
        <v>5</v>
      </c>
      <c r="B11" s="114" t="s">
        <v>18</v>
      </c>
      <c r="C11" s="121">
        <v>494</v>
      </c>
      <c r="D11" s="121">
        <v>2210</v>
      </c>
      <c r="E11" s="121">
        <v>202</v>
      </c>
      <c r="F11" s="121">
        <v>537</v>
      </c>
      <c r="G11" s="121">
        <v>2</v>
      </c>
      <c r="H11" s="121">
        <v>4</v>
      </c>
      <c r="I11" s="122">
        <v>3237</v>
      </c>
      <c r="J11" s="123">
        <v>14059</v>
      </c>
      <c r="K11" s="122">
        <v>0</v>
      </c>
      <c r="L11" s="123">
        <v>0</v>
      </c>
      <c r="M11" s="220">
        <v>47595</v>
      </c>
      <c r="N11" s="221"/>
      <c r="O11" s="128">
        <v>63</v>
      </c>
      <c r="P11" s="148">
        <v>126</v>
      </c>
      <c r="Q11" s="128">
        <v>158</v>
      </c>
      <c r="R11" s="148">
        <v>491</v>
      </c>
      <c r="S11" s="128">
        <v>363</v>
      </c>
      <c r="T11" s="148">
        <v>860</v>
      </c>
      <c r="U11" s="125">
        <v>68</v>
      </c>
      <c r="V11" s="125">
        <v>239</v>
      </c>
      <c r="W11" s="125" t="s">
        <v>14</v>
      </c>
      <c r="X11" s="125" t="s">
        <v>14</v>
      </c>
      <c r="Y11" s="131">
        <v>7</v>
      </c>
      <c r="Z11" s="131">
        <v>11</v>
      </c>
      <c r="AA11" s="131"/>
      <c r="AB11" s="50"/>
    </row>
    <row r="12" spans="1:28" ht="39.950000000000003" customHeight="1" x14ac:dyDescent="0.25">
      <c r="A12" s="113">
        <v>6</v>
      </c>
      <c r="B12" s="132" t="s">
        <v>19</v>
      </c>
      <c r="C12" s="121">
        <v>112</v>
      </c>
      <c r="D12" s="121">
        <v>280</v>
      </c>
      <c r="E12" s="121">
        <v>79</v>
      </c>
      <c r="F12" s="121">
        <v>147</v>
      </c>
      <c r="G12" s="121"/>
      <c r="H12" s="121"/>
      <c r="I12" s="122">
        <v>1022</v>
      </c>
      <c r="J12" s="123">
        <v>1330</v>
      </c>
      <c r="K12" s="122">
        <v>0</v>
      </c>
      <c r="L12" s="123">
        <v>0</v>
      </c>
      <c r="M12" s="122">
        <v>0</v>
      </c>
      <c r="N12" s="123">
        <v>0</v>
      </c>
      <c r="O12" s="128">
        <v>131</v>
      </c>
      <c r="P12" s="148">
        <v>204</v>
      </c>
      <c r="Q12" s="134">
        <v>265</v>
      </c>
      <c r="R12" s="150">
        <v>423</v>
      </c>
      <c r="S12" s="134">
        <v>141</v>
      </c>
      <c r="T12" s="150">
        <v>236</v>
      </c>
      <c r="U12" s="133">
        <v>34</v>
      </c>
      <c r="V12" s="125">
        <v>98</v>
      </c>
      <c r="W12" s="125" t="s">
        <v>14</v>
      </c>
      <c r="X12" s="125" t="s">
        <v>14</v>
      </c>
      <c r="Y12" s="125" t="s">
        <v>14</v>
      </c>
      <c r="Z12" s="125" t="s">
        <v>14</v>
      </c>
      <c r="AA12" s="125" t="s">
        <v>14</v>
      </c>
      <c r="AB12" s="50"/>
    </row>
    <row r="13" spans="1:28" ht="39.950000000000003" customHeight="1" x14ac:dyDescent="0.25">
      <c r="A13" s="113">
        <v>7</v>
      </c>
      <c r="B13" s="132" t="s">
        <v>20</v>
      </c>
      <c r="C13" s="121">
        <v>86</v>
      </c>
      <c r="D13" s="121">
        <v>211</v>
      </c>
      <c r="E13" s="121">
        <v>24</v>
      </c>
      <c r="F13" s="121">
        <v>39</v>
      </c>
      <c r="G13" s="121"/>
      <c r="H13" s="121"/>
      <c r="I13" s="122">
        <v>1212</v>
      </c>
      <c r="J13" s="123">
        <v>1340</v>
      </c>
      <c r="K13" s="122">
        <v>0</v>
      </c>
      <c r="L13" s="123">
        <v>0</v>
      </c>
      <c r="M13" s="122">
        <v>0</v>
      </c>
      <c r="N13" s="123">
        <v>0</v>
      </c>
      <c r="O13" s="122">
        <v>0</v>
      </c>
      <c r="P13" s="123">
        <v>0</v>
      </c>
      <c r="Q13" s="134">
        <v>66</v>
      </c>
      <c r="R13" s="150">
        <v>142</v>
      </c>
      <c r="S13" s="134">
        <v>102</v>
      </c>
      <c r="T13" s="150">
        <v>190</v>
      </c>
      <c r="U13" s="133">
        <v>16</v>
      </c>
      <c r="V13" s="133">
        <v>34</v>
      </c>
      <c r="W13" s="125" t="s">
        <v>14</v>
      </c>
      <c r="X13" s="125" t="s">
        <v>14</v>
      </c>
      <c r="Y13" s="125" t="s">
        <v>14</v>
      </c>
      <c r="Z13" s="125" t="s">
        <v>14</v>
      </c>
      <c r="AA13" s="125" t="s">
        <v>14</v>
      </c>
      <c r="AB13" s="50"/>
    </row>
    <row r="14" spans="1:28" ht="39.950000000000003" customHeight="1" x14ac:dyDescent="0.25">
      <c r="A14" s="113">
        <v>8</v>
      </c>
      <c r="B14" s="114" t="s">
        <v>21</v>
      </c>
      <c r="C14" s="121">
        <f>140+163</f>
        <v>303</v>
      </c>
      <c r="D14" s="121">
        <f>285+164</f>
        <v>449</v>
      </c>
      <c r="E14" s="121">
        <f>56+40</f>
        <v>96</v>
      </c>
      <c r="F14" s="121">
        <f>19+12</f>
        <v>31</v>
      </c>
      <c r="G14" s="134"/>
      <c r="H14" s="134"/>
      <c r="I14" s="220">
        <v>4200</v>
      </c>
      <c r="J14" s="221"/>
      <c r="K14" s="122"/>
      <c r="L14" s="123"/>
      <c r="M14" s="135"/>
      <c r="N14" s="136"/>
      <c r="O14" s="147"/>
      <c r="P14" s="130"/>
      <c r="Q14" s="224">
        <v>950</v>
      </c>
      <c r="R14" s="225"/>
      <c r="S14" s="224">
        <v>296</v>
      </c>
      <c r="T14" s="225"/>
      <c r="U14" s="125"/>
      <c r="V14" s="125"/>
      <c r="W14" s="125"/>
      <c r="X14" s="125"/>
      <c r="Y14" s="125">
        <v>20</v>
      </c>
      <c r="Z14" s="133">
        <f>19+12</f>
        <v>31</v>
      </c>
      <c r="AA14" s="133"/>
      <c r="AB14" s="50"/>
    </row>
    <row r="15" spans="1:28" ht="39.950000000000003" customHeight="1" x14ac:dyDescent="0.25">
      <c r="A15" s="113">
        <v>9</v>
      </c>
      <c r="B15" s="114" t="s">
        <v>22</v>
      </c>
      <c r="C15" s="121">
        <v>1343</v>
      </c>
      <c r="D15" s="121">
        <v>4342</v>
      </c>
      <c r="E15" s="121">
        <v>590</v>
      </c>
      <c r="F15" s="121">
        <v>1057</v>
      </c>
      <c r="G15" s="128"/>
      <c r="H15" s="128"/>
      <c r="I15" s="220">
        <v>36873</v>
      </c>
      <c r="J15" s="221"/>
      <c r="K15" s="220"/>
      <c r="L15" s="221"/>
      <c r="M15" s="220">
        <v>274500</v>
      </c>
      <c r="N15" s="221"/>
      <c r="O15" s="226">
        <v>444</v>
      </c>
      <c r="P15" s="227"/>
      <c r="Q15" s="226">
        <v>821</v>
      </c>
      <c r="R15" s="227"/>
      <c r="S15" s="147">
        <v>745</v>
      </c>
      <c r="T15" s="130">
        <v>742</v>
      </c>
      <c r="U15" s="125">
        <v>192</v>
      </c>
      <c r="V15" s="125">
        <v>319</v>
      </c>
      <c r="W15" s="125">
        <v>1</v>
      </c>
      <c r="X15" s="125">
        <v>2</v>
      </c>
      <c r="Y15" s="125">
        <v>21</v>
      </c>
      <c r="Z15" s="125">
        <v>34</v>
      </c>
      <c r="AA15" s="125"/>
      <c r="AB15" s="50"/>
    </row>
    <row r="16" spans="1:28" ht="39.950000000000003" customHeight="1" x14ac:dyDescent="0.25">
      <c r="A16" s="113">
        <v>10</v>
      </c>
      <c r="B16" s="137" t="s">
        <v>23</v>
      </c>
      <c r="C16" s="138">
        <v>319</v>
      </c>
      <c r="D16" s="138">
        <v>1499</v>
      </c>
      <c r="E16" s="139">
        <v>255</v>
      </c>
      <c r="F16" s="139">
        <v>582</v>
      </c>
      <c r="G16" s="128" t="s">
        <v>14</v>
      </c>
      <c r="H16" s="128" t="s">
        <v>14</v>
      </c>
      <c r="I16" s="226">
        <v>30437</v>
      </c>
      <c r="J16" s="227"/>
      <c r="K16" s="224">
        <v>800</v>
      </c>
      <c r="L16" s="225"/>
      <c r="M16" s="224">
        <v>95800</v>
      </c>
      <c r="N16" s="225"/>
      <c r="O16" s="224">
        <v>362</v>
      </c>
      <c r="P16" s="225"/>
      <c r="Q16" s="224">
        <v>682</v>
      </c>
      <c r="R16" s="225"/>
      <c r="S16" s="152">
        <v>270</v>
      </c>
      <c r="T16" s="150">
        <v>393</v>
      </c>
      <c r="U16" s="139" t="s">
        <v>14</v>
      </c>
      <c r="V16" s="139" t="s">
        <v>14</v>
      </c>
      <c r="W16" s="139" t="s">
        <v>14</v>
      </c>
      <c r="X16" s="139"/>
      <c r="Y16" s="139">
        <v>173</v>
      </c>
      <c r="Z16" s="139">
        <v>227</v>
      </c>
      <c r="AA16" s="125"/>
      <c r="AB16" s="50"/>
    </row>
    <row r="17" spans="1:28" ht="19.5" thickBot="1" x14ac:dyDescent="0.3">
      <c r="A17" s="228" t="s">
        <v>24</v>
      </c>
      <c r="B17" s="229"/>
      <c r="C17" s="140">
        <f>SUM(C7:C16)</f>
        <v>4558</v>
      </c>
      <c r="D17" s="140">
        <f t="shared" ref="D17:Z17" si="0">SUM(D7:D16)</f>
        <v>14089</v>
      </c>
      <c r="E17" s="140">
        <f t="shared" si="0"/>
        <v>2785</v>
      </c>
      <c r="F17" s="140">
        <f t="shared" si="0"/>
        <v>5227</v>
      </c>
      <c r="G17" s="140">
        <f t="shared" si="0"/>
        <v>35</v>
      </c>
      <c r="H17" s="140">
        <f t="shared" si="0"/>
        <v>79</v>
      </c>
      <c r="I17" s="140">
        <f>SUM(I7:I16)</f>
        <v>159080</v>
      </c>
      <c r="J17" s="140">
        <f>SUM(J7:J16)</f>
        <v>25926</v>
      </c>
      <c r="K17" s="140">
        <f t="shared" si="0"/>
        <v>1943</v>
      </c>
      <c r="L17" s="140">
        <f t="shared" si="0"/>
        <v>0</v>
      </c>
      <c r="M17" s="140">
        <f t="shared" si="0"/>
        <v>590295</v>
      </c>
      <c r="N17" s="140">
        <f t="shared" si="0"/>
        <v>0</v>
      </c>
      <c r="O17" s="140">
        <f t="shared" si="0"/>
        <v>1600</v>
      </c>
      <c r="P17" s="140">
        <f t="shared" si="0"/>
        <v>417</v>
      </c>
      <c r="Q17" s="140">
        <f t="shared" si="0"/>
        <v>9143</v>
      </c>
      <c r="R17" s="140">
        <f t="shared" si="0"/>
        <v>1840</v>
      </c>
      <c r="S17" s="140">
        <f t="shared" si="0"/>
        <v>2781</v>
      </c>
      <c r="T17" s="140">
        <f t="shared" si="0"/>
        <v>3189</v>
      </c>
      <c r="U17" s="141">
        <f t="shared" si="0"/>
        <v>310</v>
      </c>
      <c r="V17" s="141">
        <f t="shared" si="0"/>
        <v>690</v>
      </c>
      <c r="W17" s="141">
        <f t="shared" si="0"/>
        <v>20</v>
      </c>
      <c r="X17" s="141">
        <f t="shared" si="0"/>
        <v>24</v>
      </c>
      <c r="Y17" s="141">
        <f t="shared" si="0"/>
        <v>283</v>
      </c>
      <c r="Z17" s="141">
        <f t="shared" si="0"/>
        <v>384</v>
      </c>
      <c r="AA17" s="142"/>
      <c r="AB17" s="50"/>
    </row>
    <row r="18" spans="1:28" ht="18.75" x14ac:dyDescent="0.3">
      <c r="A18" s="153"/>
      <c r="B18" s="153"/>
      <c r="C18" s="232">
        <f>C17+D17</f>
        <v>18647</v>
      </c>
      <c r="D18" s="232"/>
      <c r="E18" s="232">
        <f t="shared" ref="E18" si="1">E17+F17</f>
        <v>8012</v>
      </c>
      <c r="F18" s="232"/>
      <c r="G18" s="232">
        <f t="shared" ref="G18" si="2">G17+H17</f>
        <v>114</v>
      </c>
      <c r="H18" s="232"/>
      <c r="I18" s="232">
        <f>I17+J17</f>
        <v>185006</v>
      </c>
      <c r="J18" s="232"/>
      <c r="K18" s="232">
        <f t="shared" ref="K18" si="3">K17+L17</f>
        <v>1943</v>
      </c>
      <c r="L18" s="232"/>
      <c r="M18" s="232">
        <f t="shared" ref="M18" si="4">M17+N17</f>
        <v>590295</v>
      </c>
      <c r="N18" s="232"/>
      <c r="O18" s="232">
        <f t="shared" ref="O18" si="5">O17+P17</f>
        <v>2017</v>
      </c>
      <c r="P18" s="232"/>
      <c r="Q18" s="232">
        <f t="shared" ref="Q18" si="6">Q17+R17</f>
        <v>10983</v>
      </c>
      <c r="R18" s="232"/>
      <c r="S18" s="232">
        <f t="shared" ref="S18" si="7">S17+T17</f>
        <v>5970</v>
      </c>
      <c r="T18" s="232"/>
      <c r="U18" s="232">
        <f t="shared" ref="U18" si="8">U17+V17</f>
        <v>1000</v>
      </c>
      <c r="V18" s="232"/>
      <c r="W18" s="232">
        <f t="shared" ref="W18" si="9">W17+X17</f>
        <v>44</v>
      </c>
      <c r="X18" s="232"/>
      <c r="Y18" s="230">
        <f t="shared" ref="Y18" si="10">Y17+Z17</f>
        <v>667</v>
      </c>
      <c r="Z18" s="231"/>
      <c r="AA18" s="161">
        <f>SUM(AA7:AA17)</f>
        <v>950</v>
      </c>
      <c r="AB18" s="50">
        <f>SUM(AB7:AB17)</f>
        <v>1652</v>
      </c>
    </row>
    <row r="21" spans="1:28" x14ac:dyDescent="0.25">
      <c r="W21" s="54" t="s">
        <v>48</v>
      </c>
    </row>
    <row r="22" spans="1:28" x14ac:dyDescent="0.25">
      <c r="W22" s="54" t="s">
        <v>49</v>
      </c>
    </row>
    <row r="23" spans="1:28" x14ac:dyDescent="0.25">
      <c r="W23" s="55"/>
    </row>
    <row r="24" spans="1:28" x14ac:dyDescent="0.25">
      <c r="W24" s="55"/>
    </row>
    <row r="25" spans="1:28" x14ac:dyDescent="0.25">
      <c r="W25" s="55"/>
    </row>
    <row r="26" spans="1:28" x14ac:dyDescent="0.25">
      <c r="W26" s="56" t="s">
        <v>50</v>
      </c>
    </row>
    <row r="27" spans="1:28" x14ac:dyDescent="0.25">
      <c r="W27" s="57" t="s">
        <v>51</v>
      </c>
    </row>
    <row r="28" spans="1:28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6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B5:AB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A1"/>
    <mergeCell ref="A2:AA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</mergeCells>
  <pageMargins left="0.11811023622047245" right="0.11811023622047245" top="0.74803149606299213" bottom="0.59055118110236227" header="0.31496062992125984" footer="0.51181102362204722"/>
  <pageSetup paperSize="5" scale="5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view="pageBreakPreview" zoomScale="60" zoomScaleNormal="90" workbookViewId="0">
      <selection activeCell="O10" sqref="O10:P10"/>
    </sheetView>
  </sheetViews>
  <sheetFormatPr defaultRowHeight="15" x14ac:dyDescent="0.25"/>
  <cols>
    <col min="1" max="1" width="7.140625" customWidth="1"/>
    <col min="2" max="2" width="23.140625" customWidth="1"/>
    <col min="3" max="3" width="15.28515625" customWidth="1"/>
    <col min="4" max="4" width="12.5703125" customWidth="1"/>
    <col min="5" max="5" width="13.28515625" customWidth="1"/>
    <col min="6" max="6" width="12.5703125" customWidth="1"/>
    <col min="7" max="7" width="9" customWidth="1"/>
    <col min="8" max="8" width="6.7109375" customWidth="1"/>
    <col min="9" max="9" width="16.28515625" customWidth="1"/>
    <col min="10" max="10" width="13.28515625" customWidth="1"/>
    <col min="11" max="11" width="12" customWidth="1"/>
    <col min="12" max="12" width="5.7109375" customWidth="1"/>
    <col min="13" max="13" width="14" customWidth="1"/>
    <col min="14" max="14" width="9.28515625" bestFit="1" customWidth="1"/>
    <col min="15" max="15" width="13.5703125" customWidth="1"/>
    <col min="16" max="16" width="9.28515625" bestFit="1" customWidth="1"/>
    <col min="17" max="17" width="12.5703125" customWidth="1"/>
    <col min="18" max="18" width="14.28515625" customWidth="1"/>
    <col min="19" max="19" width="11.85546875" customWidth="1"/>
    <col min="20" max="20" width="12.42578125" customWidth="1"/>
    <col min="21" max="22" width="9.28515625" bestFit="1" customWidth="1"/>
    <col min="23" max="23" width="7" customWidth="1"/>
    <col min="24" max="24" width="7.28515625" customWidth="1"/>
    <col min="26" max="26" width="8.42578125" customWidth="1"/>
    <col min="27" max="27" width="11.5703125" customWidth="1"/>
    <col min="28" max="28" width="11.140625" customWidth="1"/>
  </cols>
  <sheetData>
    <row r="1" spans="1:28" ht="26.25" x14ac:dyDescent="0.4">
      <c r="A1" s="199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8" ht="26.25" x14ac:dyDescent="0.4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8" ht="26.25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8" ht="26.25" x14ac:dyDescent="0.4">
      <c r="A4" s="200" t="s">
        <v>39</v>
      </c>
      <c r="B4" s="200"/>
      <c r="C4" s="108" t="s">
        <v>76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8" ht="18" x14ac:dyDescent="0.25">
      <c r="A5" s="214" t="s">
        <v>0</v>
      </c>
      <c r="B5" s="214" t="s">
        <v>1</v>
      </c>
      <c r="C5" s="216" t="s">
        <v>2</v>
      </c>
      <c r="D5" s="217"/>
      <c r="E5" s="216" t="s">
        <v>3</v>
      </c>
      <c r="F5" s="217"/>
      <c r="G5" s="216" t="s">
        <v>38</v>
      </c>
      <c r="H5" s="217"/>
      <c r="I5" s="216" t="s">
        <v>4</v>
      </c>
      <c r="J5" s="217"/>
      <c r="K5" s="216" t="s">
        <v>5</v>
      </c>
      <c r="L5" s="217"/>
      <c r="M5" s="216" t="s">
        <v>6</v>
      </c>
      <c r="N5" s="217"/>
      <c r="O5" s="216" t="s">
        <v>26</v>
      </c>
      <c r="P5" s="217"/>
      <c r="Q5" s="216" t="s">
        <v>8</v>
      </c>
      <c r="R5" s="217"/>
      <c r="S5" s="216" t="s">
        <v>27</v>
      </c>
      <c r="T5" s="217"/>
      <c r="U5" s="216" t="s">
        <v>7</v>
      </c>
      <c r="V5" s="217"/>
      <c r="W5" s="216" t="s">
        <v>28</v>
      </c>
      <c r="X5" s="217"/>
      <c r="Y5" s="216" t="s">
        <v>9</v>
      </c>
      <c r="Z5" s="217"/>
      <c r="AA5" s="214" t="s">
        <v>43</v>
      </c>
      <c r="AB5" s="183" t="s">
        <v>75</v>
      </c>
    </row>
    <row r="6" spans="1:28" ht="18.75" thickBot="1" x14ac:dyDescent="0.3">
      <c r="A6" s="215"/>
      <c r="B6" s="215"/>
      <c r="C6" s="160" t="s">
        <v>11</v>
      </c>
      <c r="D6" s="160" t="s">
        <v>12</v>
      </c>
      <c r="E6" s="160" t="s">
        <v>11</v>
      </c>
      <c r="F6" s="160" t="s">
        <v>12</v>
      </c>
      <c r="G6" s="160" t="s">
        <v>11</v>
      </c>
      <c r="H6" s="160" t="s">
        <v>12</v>
      </c>
      <c r="I6" s="160" t="s">
        <v>11</v>
      </c>
      <c r="J6" s="160" t="s">
        <v>12</v>
      </c>
      <c r="K6" s="160" t="s">
        <v>11</v>
      </c>
      <c r="L6" s="160" t="s">
        <v>12</v>
      </c>
      <c r="M6" s="160" t="s">
        <v>11</v>
      </c>
      <c r="N6" s="160" t="s">
        <v>12</v>
      </c>
      <c r="O6" s="160" t="s">
        <v>11</v>
      </c>
      <c r="P6" s="160" t="s">
        <v>12</v>
      </c>
      <c r="Q6" s="160" t="s">
        <v>11</v>
      </c>
      <c r="R6" s="160" t="s">
        <v>12</v>
      </c>
      <c r="S6" s="160" t="s">
        <v>11</v>
      </c>
      <c r="T6" s="160" t="s">
        <v>12</v>
      </c>
      <c r="U6" s="160" t="s">
        <v>11</v>
      </c>
      <c r="V6" s="160" t="s">
        <v>12</v>
      </c>
      <c r="W6" s="160" t="s">
        <v>11</v>
      </c>
      <c r="X6" s="160" t="s">
        <v>12</v>
      </c>
      <c r="Y6" s="160" t="s">
        <v>11</v>
      </c>
      <c r="Z6" s="160" t="s">
        <v>12</v>
      </c>
      <c r="AA6" s="215"/>
      <c r="AB6" s="184"/>
    </row>
    <row r="7" spans="1:28" ht="39.950000000000003" customHeight="1" x14ac:dyDescent="0.25">
      <c r="A7" s="113">
        <v>1</v>
      </c>
      <c r="B7" s="114" t="s">
        <v>13</v>
      </c>
      <c r="C7" s="115">
        <v>521</v>
      </c>
      <c r="D7" s="115">
        <v>1505</v>
      </c>
      <c r="E7" s="115">
        <v>485</v>
      </c>
      <c r="F7" s="115">
        <v>1160</v>
      </c>
      <c r="G7" s="116">
        <v>0</v>
      </c>
      <c r="H7" s="116">
        <v>0</v>
      </c>
      <c r="I7" s="117">
        <v>3617</v>
      </c>
      <c r="J7" s="118">
        <v>6088</v>
      </c>
      <c r="K7" s="117" t="s">
        <v>14</v>
      </c>
      <c r="L7" s="118" t="s">
        <v>14</v>
      </c>
      <c r="M7" s="117" t="s">
        <v>14</v>
      </c>
      <c r="N7" s="118" t="s">
        <v>14</v>
      </c>
      <c r="O7" s="143">
        <v>51</v>
      </c>
      <c r="P7" s="145">
        <v>80</v>
      </c>
      <c r="Q7" s="143">
        <v>69</v>
      </c>
      <c r="R7" s="145">
        <v>332</v>
      </c>
      <c r="S7" s="144">
        <v>284</v>
      </c>
      <c r="T7" s="151">
        <v>279</v>
      </c>
      <c r="U7" s="119" t="s">
        <v>14</v>
      </c>
      <c r="V7" s="119" t="s">
        <v>14</v>
      </c>
      <c r="W7" s="119">
        <v>19</v>
      </c>
      <c r="X7" s="119">
        <v>22</v>
      </c>
      <c r="Y7" s="119">
        <v>22</v>
      </c>
      <c r="Z7" s="119">
        <v>31</v>
      </c>
      <c r="AA7" s="119"/>
      <c r="AB7" s="51"/>
    </row>
    <row r="8" spans="1:28" ht="39.950000000000003" customHeight="1" x14ac:dyDescent="0.25">
      <c r="A8" s="113">
        <v>2</v>
      </c>
      <c r="B8" s="114" t="s">
        <v>15</v>
      </c>
      <c r="C8" s="121">
        <v>66</v>
      </c>
      <c r="D8" s="121">
        <v>184</v>
      </c>
      <c r="E8" s="121">
        <v>38</v>
      </c>
      <c r="F8" s="121">
        <v>169</v>
      </c>
      <c r="G8" s="116">
        <v>0</v>
      </c>
      <c r="H8" s="116">
        <v>0</v>
      </c>
      <c r="I8" s="122">
        <v>257</v>
      </c>
      <c r="J8" s="123">
        <v>3059</v>
      </c>
      <c r="K8" s="117" t="s">
        <v>14</v>
      </c>
      <c r="L8" s="124" t="s">
        <v>14</v>
      </c>
      <c r="M8" s="117" t="s">
        <v>14</v>
      </c>
      <c r="N8" s="124" t="s">
        <v>14</v>
      </c>
      <c r="O8" s="144">
        <v>5</v>
      </c>
      <c r="P8" s="146">
        <v>8</v>
      </c>
      <c r="Q8" s="143">
        <v>143</v>
      </c>
      <c r="R8" s="149">
        <v>314</v>
      </c>
      <c r="S8" s="143">
        <v>102</v>
      </c>
      <c r="T8" s="149">
        <v>154</v>
      </c>
      <c r="U8" s="119" t="s">
        <v>14</v>
      </c>
      <c r="V8" s="119" t="s">
        <v>14</v>
      </c>
      <c r="W8" s="119" t="s">
        <v>14</v>
      </c>
      <c r="X8" s="119" t="s">
        <v>14</v>
      </c>
      <c r="Y8" s="125">
        <v>41</v>
      </c>
      <c r="Z8" s="125">
        <v>51</v>
      </c>
      <c r="AA8" s="125"/>
      <c r="AB8" s="50"/>
    </row>
    <row r="9" spans="1:28" ht="39.950000000000003" customHeight="1" x14ac:dyDescent="0.25">
      <c r="A9" s="113">
        <v>3</v>
      </c>
      <c r="B9" s="114" t="s">
        <v>16</v>
      </c>
      <c r="C9" s="121">
        <v>554</v>
      </c>
      <c r="D9" s="121">
        <v>2403</v>
      </c>
      <c r="E9" s="121">
        <v>348</v>
      </c>
      <c r="F9" s="121">
        <v>940</v>
      </c>
      <c r="G9" s="127">
        <v>0</v>
      </c>
      <c r="H9" s="127">
        <v>0</v>
      </c>
      <c r="I9" s="220">
        <v>55183</v>
      </c>
      <c r="J9" s="221"/>
      <c r="K9" s="220">
        <v>1143</v>
      </c>
      <c r="L9" s="221"/>
      <c r="M9" s="222">
        <v>58800</v>
      </c>
      <c r="N9" s="223"/>
      <c r="O9" s="224">
        <v>166</v>
      </c>
      <c r="P9" s="225"/>
      <c r="Q9" s="224">
        <v>650</v>
      </c>
      <c r="R9" s="225"/>
      <c r="S9" s="226">
        <v>270</v>
      </c>
      <c r="T9" s="227"/>
      <c r="U9" s="119" t="s">
        <v>14</v>
      </c>
      <c r="V9" s="119" t="s">
        <v>14</v>
      </c>
      <c r="W9" s="119" t="s">
        <v>14</v>
      </c>
      <c r="X9" s="119" t="s">
        <v>14</v>
      </c>
      <c r="Y9" s="119" t="s">
        <v>14</v>
      </c>
      <c r="Z9" s="119" t="s">
        <v>14</v>
      </c>
      <c r="AA9" s="125">
        <v>950</v>
      </c>
      <c r="AB9" s="50"/>
    </row>
    <row r="10" spans="1:28" ht="39.950000000000003" customHeight="1" x14ac:dyDescent="0.25">
      <c r="A10" s="113">
        <v>4</v>
      </c>
      <c r="B10" s="114" t="s">
        <v>17</v>
      </c>
      <c r="C10" s="128">
        <v>659</v>
      </c>
      <c r="D10" s="121">
        <v>785</v>
      </c>
      <c r="E10" s="121">
        <v>463</v>
      </c>
      <c r="F10" s="121">
        <v>426</v>
      </c>
      <c r="G10" s="128">
        <v>20</v>
      </c>
      <c r="H10" s="128">
        <v>57</v>
      </c>
      <c r="I10" s="220">
        <v>19329</v>
      </c>
      <c r="J10" s="221"/>
      <c r="K10" s="129">
        <v>0</v>
      </c>
      <c r="L10" s="129"/>
      <c r="M10" s="220">
        <v>105600</v>
      </c>
      <c r="N10" s="221"/>
      <c r="O10" s="226">
        <v>400</v>
      </c>
      <c r="P10" s="227"/>
      <c r="Q10" s="226">
        <v>1620</v>
      </c>
      <c r="R10" s="227"/>
      <c r="S10" s="147">
        <v>76</v>
      </c>
      <c r="T10" s="130">
        <v>228</v>
      </c>
      <c r="U10" s="119" t="s">
        <v>14</v>
      </c>
      <c r="V10" s="119" t="s">
        <v>14</v>
      </c>
      <c r="W10" s="119" t="s">
        <v>14</v>
      </c>
      <c r="X10" s="119" t="s">
        <v>14</v>
      </c>
      <c r="Y10" s="119" t="s">
        <v>14</v>
      </c>
      <c r="Z10" s="119" t="s">
        <v>14</v>
      </c>
      <c r="AA10" s="131">
        <v>500</v>
      </c>
      <c r="AB10" s="50">
        <v>1652</v>
      </c>
    </row>
    <row r="11" spans="1:28" ht="39.950000000000003" customHeight="1" x14ac:dyDescent="0.25">
      <c r="A11" s="113">
        <v>5</v>
      </c>
      <c r="B11" s="114" t="s">
        <v>18</v>
      </c>
      <c r="C11" s="121">
        <v>431</v>
      </c>
      <c r="D11" s="121">
        <v>2463</v>
      </c>
      <c r="E11" s="121">
        <v>181</v>
      </c>
      <c r="F11" s="121">
        <v>496</v>
      </c>
      <c r="G11" s="121">
        <v>2</v>
      </c>
      <c r="H11" s="121">
        <v>4</v>
      </c>
      <c r="I11" s="122">
        <v>2730</v>
      </c>
      <c r="J11" s="123">
        <v>14524</v>
      </c>
      <c r="K11" s="122">
        <v>0</v>
      </c>
      <c r="L11" s="123">
        <v>0</v>
      </c>
      <c r="M11" s="220">
        <v>50230</v>
      </c>
      <c r="N11" s="221"/>
      <c r="O11" s="128">
        <v>52</v>
      </c>
      <c r="P11" s="148">
        <v>109</v>
      </c>
      <c r="Q11" s="128">
        <v>145</v>
      </c>
      <c r="R11" s="148">
        <v>450</v>
      </c>
      <c r="S11" s="128">
        <v>357</v>
      </c>
      <c r="T11" s="148">
        <v>797</v>
      </c>
      <c r="U11" s="125">
        <v>44</v>
      </c>
      <c r="V11" s="125">
        <v>174</v>
      </c>
      <c r="W11" s="125" t="s">
        <v>14</v>
      </c>
      <c r="X11" s="125" t="s">
        <v>14</v>
      </c>
      <c r="Y11" s="131">
        <v>5</v>
      </c>
      <c r="Z11" s="131">
        <v>7</v>
      </c>
      <c r="AA11" s="131"/>
      <c r="AB11" s="50"/>
    </row>
    <row r="12" spans="1:28" ht="39.950000000000003" customHeight="1" x14ac:dyDescent="0.25">
      <c r="A12" s="113">
        <v>6</v>
      </c>
      <c r="B12" s="132" t="s">
        <v>19</v>
      </c>
      <c r="C12" s="121">
        <v>112</v>
      </c>
      <c r="D12" s="121">
        <v>280</v>
      </c>
      <c r="E12" s="121">
        <v>79</v>
      </c>
      <c r="F12" s="121">
        <v>147</v>
      </c>
      <c r="G12" s="121"/>
      <c r="H12" s="121"/>
      <c r="I12" s="122">
        <v>1022</v>
      </c>
      <c r="J12" s="123">
        <v>1330</v>
      </c>
      <c r="K12" s="122">
        <v>0</v>
      </c>
      <c r="L12" s="123">
        <v>0</v>
      </c>
      <c r="M12" s="122">
        <v>0</v>
      </c>
      <c r="N12" s="123">
        <v>0</v>
      </c>
      <c r="O12" s="128">
        <v>131</v>
      </c>
      <c r="P12" s="148">
        <v>204</v>
      </c>
      <c r="Q12" s="134">
        <v>265</v>
      </c>
      <c r="R12" s="150">
        <v>423</v>
      </c>
      <c r="S12" s="134">
        <v>141</v>
      </c>
      <c r="T12" s="150">
        <v>236</v>
      </c>
      <c r="U12" s="133">
        <v>34</v>
      </c>
      <c r="V12" s="125">
        <v>98</v>
      </c>
      <c r="W12" s="125" t="s">
        <v>14</v>
      </c>
      <c r="X12" s="125" t="s">
        <v>14</v>
      </c>
      <c r="Y12" s="125" t="s">
        <v>14</v>
      </c>
      <c r="Z12" s="125" t="s">
        <v>14</v>
      </c>
      <c r="AA12" s="125" t="s">
        <v>14</v>
      </c>
      <c r="AB12" s="50"/>
    </row>
    <row r="13" spans="1:28" ht="39.950000000000003" customHeight="1" x14ac:dyDescent="0.25">
      <c r="A13" s="113">
        <v>7</v>
      </c>
      <c r="B13" s="132" t="s">
        <v>20</v>
      </c>
      <c r="C13" s="121">
        <v>88</v>
      </c>
      <c r="D13" s="121">
        <v>211</v>
      </c>
      <c r="E13" s="121">
        <v>27</v>
      </c>
      <c r="F13" s="121">
        <v>43</v>
      </c>
      <c r="G13" s="121"/>
      <c r="H13" s="121"/>
      <c r="I13" s="122">
        <v>1139</v>
      </c>
      <c r="J13" s="123">
        <v>1188</v>
      </c>
      <c r="K13" s="122">
        <v>0</v>
      </c>
      <c r="L13" s="123">
        <v>0</v>
      </c>
      <c r="M13" s="122">
        <v>0</v>
      </c>
      <c r="N13" s="123">
        <v>0</v>
      </c>
      <c r="O13" s="122">
        <v>0</v>
      </c>
      <c r="P13" s="123">
        <v>0</v>
      </c>
      <c r="Q13" s="134">
        <v>66</v>
      </c>
      <c r="R13" s="150">
        <v>142</v>
      </c>
      <c r="S13" s="134">
        <v>102</v>
      </c>
      <c r="T13" s="150">
        <v>190</v>
      </c>
      <c r="U13" s="133">
        <v>16</v>
      </c>
      <c r="V13" s="133">
        <v>30</v>
      </c>
      <c r="W13" s="125" t="s">
        <v>14</v>
      </c>
      <c r="X13" s="125" t="s">
        <v>14</v>
      </c>
      <c r="Y13" s="125" t="s">
        <v>14</v>
      </c>
      <c r="Z13" s="125" t="s">
        <v>14</v>
      </c>
      <c r="AA13" s="125" t="s">
        <v>14</v>
      </c>
      <c r="AB13" s="50"/>
    </row>
    <row r="14" spans="1:28" ht="39.950000000000003" customHeight="1" x14ac:dyDescent="0.25">
      <c r="A14" s="113">
        <v>8</v>
      </c>
      <c r="B14" s="114" t="s">
        <v>21</v>
      </c>
      <c r="C14" s="121">
        <f>114+155</f>
        <v>269</v>
      </c>
      <c r="D14" s="121">
        <f>404+215</f>
        <v>619</v>
      </c>
      <c r="E14" s="121">
        <f>49+44</f>
        <v>93</v>
      </c>
      <c r="F14" s="121">
        <f>133+101</f>
        <v>234</v>
      </c>
      <c r="G14" s="134"/>
      <c r="H14" s="134"/>
      <c r="I14" s="220">
        <v>4440</v>
      </c>
      <c r="J14" s="221"/>
      <c r="K14" s="122"/>
      <c r="L14" s="123"/>
      <c r="M14" s="135"/>
      <c r="N14" s="136"/>
      <c r="O14" s="147"/>
      <c r="P14" s="130"/>
      <c r="Q14" s="224">
        <v>995</v>
      </c>
      <c r="R14" s="225"/>
      <c r="S14" s="224">
        <v>296</v>
      </c>
      <c r="T14" s="225"/>
      <c r="U14" s="125"/>
      <c r="V14" s="125"/>
      <c r="W14" s="125"/>
      <c r="X14" s="125"/>
      <c r="Y14" s="125">
        <v>22</v>
      </c>
      <c r="Z14" s="133">
        <f>35+17</f>
        <v>52</v>
      </c>
      <c r="AA14" s="133"/>
      <c r="AB14" s="50"/>
    </row>
    <row r="15" spans="1:28" ht="39.950000000000003" customHeight="1" x14ac:dyDescent="0.25">
      <c r="A15" s="113">
        <v>9</v>
      </c>
      <c r="B15" s="114" t="s">
        <v>22</v>
      </c>
      <c r="C15" s="121">
        <v>1343</v>
      </c>
      <c r="D15" s="121">
        <v>4342</v>
      </c>
      <c r="E15" s="121">
        <v>590</v>
      </c>
      <c r="F15" s="121">
        <v>1057</v>
      </c>
      <c r="G15" s="128"/>
      <c r="H15" s="128"/>
      <c r="I15" s="220">
        <v>36873</v>
      </c>
      <c r="J15" s="221"/>
      <c r="K15" s="220"/>
      <c r="L15" s="221"/>
      <c r="M15" s="220">
        <v>274500</v>
      </c>
      <c r="N15" s="221"/>
      <c r="O15" s="226">
        <v>444</v>
      </c>
      <c r="P15" s="227"/>
      <c r="Q15" s="226">
        <v>821</v>
      </c>
      <c r="R15" s="227"/>
      <c r="S15" s="147">
        <v>745</v>
      </c>
      <c r="T15" s="130">
        <v>742</v>
      </c>
      <c r="U15" s="125">
        <v>192</v>
      </c>
      <c r="V15" s="125">
        <v>319</v>
      </c>
      <c r="W15" s="125">
        <v>1</v>
      </c>
      <c r="X15" s="125">
        <v>2</v>
      </c>
      <c r="Y15" s="125">
        <v>21</v>
      </c>
      <c r="Z15" s="125">
        <v>34</v>
      </c>
      <c r="AA15" s="125"/>
      <c r="AB15" s="50"/>
    </row>
    <row r="16" spans="1:28" ht="39.950000000000003" customHeight="1" x14ac:dyDescent="0.25">
      <c r="A16" s="113">
        <v>10</v>
      </c>
      <c r="B16" s="137" t="s">
        <v>23</v>
      </c>
      <c r="C16" s="138">
        <v>319</v>
      </c>
      <c r="D16" s="138">
        <v>1499</v>
      </c>
      <c r="E16" s="139">
        <v>255</v>
      </c>
      <c r="F16" s="139">
        <v>582</v>
      </c>
      <c r="G16" s="128" t="s">
        <v>14</v>
      </c>
      <c r="H16" s="128" t="s">
        <v>14</v>
      </c>
      <c r="I16" s="226">
        <v>30437</v>
      </c>
      <c r="J16" s="227"/>
      <c r="K16" s="224">
        <v>800</v>
      </c>
      <c r="L16" s="225"/>
      <c r="M16" s="224">
        <v>95800</v>
      </c>
      <c r="N16" s="225"/>
      <c r="O16" s="224">
        <v>362</v>
      </c>
      <c r="P16" s="225"/>
      <c r="Q16" s="224">
        <v>682</v>
      </c>
      <c r="R16" s="225"/>
      <c r="S16" s="152">
        <v>270</v>
      </c>
      <c r="T16" s="150">
        <v>393</v>
      </c>
      <c r="U16" s="139" t="s">
        <v>14</v>
      </c>
      <c r="V16" s="139" t="s">
        <v>14</v>
      </c>
      <c r="W16" s="139" t="s">
        <v>14</v>
      </c>
      <c r="X16" s="139"/>
      <c r="Y16" s="139">
        <v>173</v>
      </c>
      <c r="Z16" s="139">
        <v>227</v>
      </c>
      <c r="AA16" s="125"/>
      <c r="AB16" s="50"/>
    </row>
    <row r="17" spans="1:28" ht="19.5" thickBot="1" x14ac:dyDescent="0.3">
      <c r="A17" s="228" t="s">
        <v>24</v>
      </c>
      <c r="B17" s="229"/>
      <c r="C17" s="140">
        <f>SUM(C7:C16)</f>
        <v>4362</v>
      </c>
      <c r="D17" s="140">
        <f t="shared" ref="D17:Z17" si="0">SUM(D7:D16)</f>
        <v>14291</v>
      </c>
      <c r="E17" s="140">
        <f t="shared" si="0"/>
        <v>2559</v>
      </c>
      <c r="F17" s="140">
        <f t="shared" si="0"/>
        <v>5254</v>
      </c>
      <c r="G17" s="140">
        <f t="shared" si="0"/>
        <v>22</v>
      </c>
      <c r="H17" s="140">
        <f t="shared" si="0"/>
        <v>61</v>
      </c>
      <c r="I17" s="140">
        <f>SUM(I7:I16)</f>
        <v>155027</v>
      </c>
      <c r="J17" s="140">
        <f>SUM(J7:J16)</f>
        <v>26189</v>
      </c>
      <c r="K17" s="140">
        <f t="shared" si="0"/>
        <v>1943</v>
      </c>
      <c r="L17" s="140">
        <f t="shared" si="0"/>
        <v>0</v>
      </c>
      <c r="M17" s="140">
        <f t="shared" si="0"/>
        <v>584930</v>
      </c>
      <c r="N17" s="140">
        <f t="shared" si="0"/>
        <v>0</v>
      </c>
      <c r="O17" s="140">
        <f t="shared" si="0"/>
        <v>1611</v>
      </c>
      <c r="P17" s="140">
        <f t="shared" si="0"/>
        <v>401</v>
      </c>
      <c r="Q17" s="140">
        <f t="shared" si="0"/>
        <v>5456</v>
      </c>
      <c r="R17" s="140">
        <f t="shared" si="0"/>
        <v>1661</v>
      </c>
      <c r="S17" s="140">
        <f t="shared" si="0"/>
        <v>2643</v>
      </c>
      <c r="T17" s="140">
        <f t="shared" si="0"/>
        <v>3019</v>
      </c>
      <c r="U17" s="141">
        <v>44</v>
      </c>
      <c r="V17" s="141">
        <f t="shared" si="0"/>
        <v>621</v>
      </c>
      <c r="W17" s="141">
        <f t="shared" si="0"/>
        <v>20</v>
      </c>
      <c r="X17" s="141">
        <f t="shared" si="0"/>
        <v>24</v>
      </c>
      <c r="Y17" s="141">
        <f t="shared" si="0"/>
        <v>284</v>
      </c>
      <c r="Z17" s="141">
        <f t="shared" si="0"/>
        <v>402</v>
      </c>
      <c r="AA17" s="142"/>
      <c r="AB17" s="50"/>
    </row>
    <row r="18" spans="1:28" ht="18.75" x14ac:dyDescent="0.3">
      <c r="A18" s="153"/>
      <c r="B18" s="153"/>
      <c r="C18" s="232">
        <f>C17+D17</f>
        <v>18653</v>
      </c>
      <c r="D18" s="232"/>
      <c r="E18" s="232">
        <f t="shared" ref="E18" si="1">E17+F17</f>
        <v>7813</v>
      </c>
      <c r="F18" s="232"/>
      <c r="G18" s="232">
        <f t="shared" ref="G18" si="2">G17+H17</f>
        <v>83</v>
      </c>
      <c r="H18" s="232"/>
      <c r="I18" s="232">
        <f>I17+J17</f>
        <v>181216</v>
      </c>
      <c r="J18" s="232"/>
      <c r="K18" s="232">
        <f t="shared" ref="K18" si="3">K17+L17</f>
        <v>1943</v>
      </c>
      <c r="L18" s="232"/>
      <c r="M18" s="232">
        <f t="shared" ref="M18" si="4">M17+N17</f>
        <v>584930</v>
      </c>
      <c r="N18" s="232"/>
      <c r="O18" s="232">
        <f t="shared" ref="O18" si="5">O17+P17</f>
        <v>2012</v>
      </c>
      <c r="P18" s="232"/>
      <c r="Q18" s="232">
        <f t="shared" ref="Q18" si="6">Q17+R17</f>
        <v>7117</v>
      </c>
      <c r="R18" s="232"/>
      <c r="S18" s="232">
        <f t="shared" ref="S18" si="7">S17+T17</f>
        <v>5662</v>
      </c>
      <c r="T18" s="232"/>
      <c r="U18" s="232">
        <f t="shared" ref="U18" si="8">U17+V17</f>
        <v>665</v>
      </c>
      <c r="V18" s="232"/>
      <c r="W18" s="232">
        <f t="shared" ref="W18" si="9">W17+X17</f>
        <v>44</v>
      </c>
      <c r="X18" s="232"/>
      <c r="Y18" s="230">
        <f t="shared" ref="Y18" si="10">Y17+Z17</f>
        <v>686</v>
      </c>
      <c r="Z18" s="231"/>
      <c r="AA18" s="161">
        <f>SUM(AA7:AA17)</f>
        <v>1450</v>
      </c>
      <c r="AB18" s="50">
        <f>SUM(AB7:AB17)</f>
        <v>1652</v>
      </c>
    </row>
    <row r="21" spans="1:28" x14ac:dyDescent="0.25">
      <c r="W21" s="54" t="s">
        <v>48</v>
      </c>
    </row>
    <row r="22" spans="1:28" x14ac:dyDescent="0.25">
      <c r="W22" s="54" t="s">
        <v>49</v>
      </c>
    </row>
    <row r="23" spans="1:28" x14ac:dyDescent="0.25">
      <c r="W23" s="55"/>
    </row>
    <row r="24" spans="1:28" x14ac:dyDescent="0.25">
      <c r="W24" s="55"/>
    </row>
    <row r="25" spans="1:28" x14ac:dyDescent="0.25">
      <c r="W25" s="55"/>
    </row>
    <row r="26" spans="1:28" x14ac:dyDescent="0.25">
      <c r="W26" s="56" t="s">
        <v>50</v>
      </c>
    </row>
    <row r="27" spans="1:28" x14ac:dyDescent="0.25">
      <c r="W27" s="57" t="s">
        <v>51</v>
      </c>
    </row>
    <row r="28" spans="1:28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6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B5:AB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A1"/>
    <mergeCell ref="A2:AA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</mergeCells>
  <pageMargins left="0.11811023622047245" right="0.11811023622047245" top="0.74803149606299213" bottom="0.59055118110236227" header="0.31496062992125984" footer="0.51181102362204722"/>
  <pageSetup paperSize="5" scale="5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BreakPreview" zoomScale="60" zoomScaleNormal="90" workbookViewId="0">
      <selection activeCell="D20" sqref="D20"/>
    </sheetView>
  </sheetViews>
  <sheetFormatPr defaultRowHeight="15" x14ac:dyDescent="0.25"/>
  <cols>
    <col min="1" max="1" width="7.140625" customWidth="1"/>
    <col min="2" max="2" width="23.140625" customWidth="1"/>
    <col min="3" max="3" width="15.28515625" customWidth="1"/>
    <col min="4" max="4" width="12.5703125" customWidth="1"/>
    <col min="5" max="5" width="13.28515625" customWidth="1"/>
    <col min="6" max="6" width="12.5703125" customWidth="1"/>
    <col min="7" max="7" width="9" customWidth="1"/>
    <col min="8" max="8" width="6.7109375" customWidth="1"/>
    <col min="9" max="9" width="16.28515625" customWidth="1"/>
    <col min="10" max="10" width="13.28515625" customWidth="1"/>
    <col min="11" max="11" width="12" customWidth="1"/>
    <col min="12" max="12" width="5.7109375" customWidth="1"/>
    <col min="13" max="13" width="14" customWidth="1"/>
    <col min="14" max="14" width="9.28515625" bestFit="1" customWidth="1"/>
    <col min="15" max="15" width="13.5703125" customWidth="1"/>
    <col min="16" max="16" width="9.28515625" bestFit="1" customWidth="1"/>
    <col min="17" max="17" width="12.5703125" customWidth="1"/>
    <col min="18" max="18" width="14.28515625" customWidth="1"/>
    <col min="19" max="19" width="11.85546875" customWidth="1"/>
    <col min="20" max="20" width="12.42578125" customWidth="1"/>
    <col min="21" max="22" width="9.28515625" bestFit="1" customWidth="1"/>
    <col min="23" max="23" width="7" customWidth="1"/>
    <col min="24" max="24" width="7.28515625" customWidth="1"/>
    <col min="26" max="26" width="8.42578125" customWidth="1"/>
    <col min="27" max="27" width="11.5703125" customWidth="1"/>
    <col min="28" max="28" width="11.140625" customWidth="1"/>
  </cols>
  <sheetData>
    <row r="1" spans="1:28" ht="26.25" x14ac:dyDescent="0.4">
      <c r="A1" s="199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8" ht="26.25" x14ac:dyDescent="0.4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8" ht="26.25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8" ht="26.25" x14ac:dyDescent="0.4">
      <c r="A4" s="200" t="s">
        <v>39</v>
      </c>
      <c r="B4" s="200"/>
      <c r="C4" s="108" t="s">
        <v>41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8" ht="18" x14ac:dyDescent="0.25">
      <c r="A5" s="214" t="s">
        <v>0</v>
      </c>
      <c r="B5" s="214" t="s">
        <v>1</v>
      </c>
      <c r="C5" s="216" t="s">
        <v>2</v>
      </c>
      <c r="D5" s="217"/>
      <c r="E5" s="216" t="s">
        <v>3</v>
      </c>
      <c r="F5" s="217"/>
      <c r="G5" s="216" t="s">
        <v>38</v>
      </c>
      <c r="H5" s="217"/>
      <c r="I5" s="216" t="s">
        <v>4</v>
      </c>
      <c r="J5" s="217"/>
      <c r="K5" s="216" t="s">
        <v>5</v>
      </c>
      <c r="L5" s="217"/>
      <c r="M5" s="216" t="s">
        <v>6</v>
      </c>
      <c r="N5" s="217"/>
      <c r="O5" s="216" t="s">
        <v>26</v>
      </c>
      <c r="P5" s="217"/>
      <c r="Q5" s="216" t="s">
        <v>8</v>
      </c>
      <c r="R5" s="217"/>
      <c r="S5" s="216" t="s">
        <v>27</v>
      </c>
      <c r="T5" s="217"/>
      <c r="U5" s="216" t="s">
        <v>7</v>
      </c>
      <c r="V5" s="217"/>
      <c r="W5" s="216" t="s">
        <v>28</v>
      </c>
      <c r="X5" s="217"/>
      <c r="Y5" s="216" t="s">
        <v>9</v>
      </c>
      <c r="Z5" s="217"/>
      <c r="AA5" s="214" t="s">
        <v>43</v>
      </c>
      <c r="AB5" s="183" t="s">
        <v>75</v>
      </c>
    </row>
    <row r="6" spans="1:28" ht="18.75" thickBot="1" x14ac:dyDescent="0.3">
      <c r="A6" s="215"/>
      <c r="B6" s="215"/>
      <c r="C6" s="163" t="s">
        <v>11</v>
      </c>
      <c r="D6" s="163" t="s">
        <v>12</v>
      </c>
      <c r="E6" s="163" t="s">
        <v>11</v>
      </c>
      <c r="F6" s="163" t="s">
        <v>12</v>
      </c>
      <c r="G6" s="163" t="s">
        <v>11</v>
      </c>
      <c r="H6" s="163" t="s">
        <v>12</v>
      </c>
      <c r="I6" s="163" t="s">
        <v>11</v>
      </c>
      <c r="J6" s="163" t="s">
        <v>12</v>
      </c>
      <c r="K6" s="163" t="s">
        <v>11</v>
      </c>
      <c r="L6" s="163" t="s">
        <v>12</v>
      </c>
      <c r="M6" s="163" t="s">
        <v>11</v>
      </c>
      <c r="N6" s="163" t="s">
        <v>12</v>
      </c>
      <c r="O6" s="163" t="s">
        <v>11</v>
      </c>
      <c r="P6" s="163" t="s">
        <v>12</v>
      </c>
      <c r="Q6" s="163" t="s">
        <v>11</v>
      </c>
      <c r="R6" s="163" t="s">
        <v>12</v>
      </c>
      <c r="S6" s="163" t="s">
        <v>11</v>
      </c>
      <c r="T6" s="163" t="s">
        <v>12</v>
      </c>
      <c r="U6" s="163" t="s">
        <v>11</v>
      </c>
      <c r="V6" s="163" t="s">
        <v>12</v>
      </c>
      <c r="W6" s="163" t="s">
        <v>11</v>
      </c>
      <c r="X6" s="163" t="s">
        <v>12</v>
      </c>
      <c r="Y6" s="163" t="s">
        <v>11</v>
      </c>
      <c r="Z6" s="163" t="s">
        <v>12</v>
      </c>
      <c r="AA6" s="215"/>
      <c r="AB6" s="184"/>
    </row>
    <row r="7" spans="1:28" ht="39.950000000000003" customHeight="1" x14ac:dyDescent="0.25">
      <c r="A7" s="113">
        <v>1</v>
      </c>
      <c r="B7" s="114" t="s">
        <v>13</v>
      </c>
      <c r="C7" s="115">
        <v>521</v>
      </c>
      <c r="D7" s="115">
        <v>1505</v>
      </c>
      <c r="E7" s="115">
        <v>485</v>
      </c>
      <c r="F7" s="115">
        <v>1160</v>
      </c>
      <c r="G7" s="116">
        <v>0</v>
      </c>
      <c r="H7" s="116">
        <v>0</v>
      </c>
      <c r="I7" s="117">
        <v>3617</v>
      </c>
      <c r="J7" s="118">
        <v>6088</v>
      </c>
      <c r="K7" s="117" t="s">
        <v>14</v>
      </c>
      <c r="L7" s="118" t="s">
        <v>14</v>
      </c>
      <c r="M7" s="117" t="s">
        <v>14</v>
      </c>
      <c r="N7" s="118" t="s">
        <v>14</v>
      </c>
      <c r="O7" s="143">
        <v>51</v>
      </c>
      <c r="P7" s="145">
        <v>80</v>
      </c>
      <c r="Q7" s="143">
        <v>69</v>
      </c>
      <c r="R7" s="145">
        <v>332</v>
      </c>
      <c r="S7" s="144">
        <v>284</v>
      </c>
      <c r="T7" s="151">
        <v>279</v>
      </c>
      <c r="U7" s="119" t="s">
        <v>14</v>
      </c>
      <c r="V7" s="119" t="s">
        <v>14</v>
      </c>
      <c r="W7" s="119">
        <v>5</v>
      </c>
      <c r="X7" s="119">
        <v>11</v>
      </c>
      <c r="Y7" s="119">
        <v>22</v>
      </c>
      <c r="Z7" s="119">
        <v>31</v>
      </c>
      <c r="AA7" s="119"/>
      <c r="AB7" s="51"/>
    </row>
    <row r="8" spans="1:28" ht="39.950000000000003" customHeight="1" x14ac:dyDescent="0.25">
      <c r="A8" s="113">
        <v>2</v>
      </c>
      <c r="B8" s="114" t="s">
        <v>15</v>
      </c>
      <c r="C8" s="121">
        <v>66</v>
      </c>
      <c r="D8" s="121">
        <v>184</v>
      </c>
      <c r="E8" s="121">
        <v>38</v>
      </c>
      <c r="F8" s="121">
        <v>169</v>
      </c>
      <c r="G8" s="116">
        <v>0</v>
      </c>
      <c r="H8" s="116">
        <v>0</v>
      </c>
      <c r="I8" s="122">
        <v>257</v>
      </c>
      <c r="J8" s="123">
        <v>3059</v>
      </c>
      <c r="K8" s="117" t="s">
        <v>14</v>
      </c>
      <c r="L8" s="124" t="s">
        <v>14</v>
      </c>
      <c r="M8" s="117" t="s">
        <v>14</v>
      </c>
      <c r="N8" s="124" t="s">
        <v>14</v>
      </c>
      <c r="O8" s="144">
        <v>5</v>
      </c>
      <c r="P8" s="146">
        <v>8</v>
      </c>
      <c r="Q8" s="143">
        <v>143</v>
      </c>
      <c r="R8" s="149">
        <v>314</v>
      </c>
      <c r="S8" s="143">
        <v>102</v>
      </c>
      <c r="T8" s="149">
        <v>154</v>
      </c>
      <c r="U8" s="119" t="s">
        <v>14</v>
      </c>
      <c r="V8" s="119" t="s">
        <v>14</v>
      </c>
      <c r="W8" s="119" t="s">
        <v>14</v>
      </c>
      <c r="X8" s="119" t="s">
        <v>14</v>
      </c>
      <c r="Y8" s="125">
        <v>41</v>
      </c>
      <c r="Z8" s="125">
        <v>51</v>
      </c>
      <c r="AA8" s="125"/>
      <c r="AB8" s="50"/>
    </row>
    <row r="9" spans="1:28" ht="39.950000000000003" customHeight="1" x14ac:dyDescent="0.25">
      <c r="A9" s="113">
        <v>3</v>
      </c>
      <c r="B9" s="114" t="s">
        <v>16</v>
      </c>
      <c r="C9" s="121">
        <v>626</v>
      </c>
      <c r="D9" s="121">
        <v>2447</v>
      </c>
      <c r="E9" s="121">
        <v>343</v>
      </c>
      <c r="F9" s="121">
        <v>972</v>
      </c>
      <c r="G9" s="127">
        <v>0</v>
      </c>
      <c r="H9" s="127">
        <v>0</v>
      </c>
      <c r="I9" s="220">
        <v>53535</v>
      </c>
      <c r="J9" s="221"/>
      <c r="K9" s="220">
        <v>1146</v>
      </c>
      <c r="L9" s="221"/>
      <c r="M9" s="222">
        <v>54722</v>
      </c>
      <c r="N9" s="223"/>
      <c r="O9" s="224">
        <v>160</v>
      </c>
      <c r="P9" s="225"/>
      <c r="Q9" s="224">
        <v>619</v>
      </c>
      <c r="R9" s="225"/>
      <c r="S9" s="226">
        <v>260</v>
      </c>
      <c r="T9" s="227"/>
      <c r="U9" s="119" t="s">
        <v>14</v>
      </c>
      <c r="V9" s="119" t="s">
        <v>14</v>
      </c>
      <c r="W9" s="119" t="s">
        <v>14</v>
      </c>
      <c r="X9" s="119" t="s">
        <v>14</v>
      </c>
      <c r="Y9" s="119" t="s">
        <v>14</v>
      </c>
      <c r="Z9" s="119" t="s">
        <v>14</v>
      </c>
      <c r="AA9" s="125">
        <v>950</v>
      </c>
      <c r="AB9" s="50"/>
    </row>
    <row r="10" spans="1:28" ht="39.950000000000003" customHeight="1" x14ac:dyDescent="0.25">
      <c r="A10" s="113">
        <v>4</v>
      </c>
      <c r="B10" s="114" t="s">
        <v>17</v>
      </c>
      <c r="C10" s="128">
        <v>659</v>
      </c>
      <c r="D10" s="121">
        <v>785</v>
      </c>
      <c r="E10" s="121">
        <v>463</v>
      </c>
      <c r="F10" s="121">
        <v>426</v>
      </c>
      <c r="G10" s="128">
        <v>20</v>
      </c>
      <c r="H10" s="128">
        <v>57</v>
      </c>
      <c r="I10" s="220">
        <v>19329</v>
      </c>
      <c r="J10" s="221"/>
      <c r="K10" s="129">
        <v>0</v>
      </c>
      <c r="L10" s="129"/>
      <c r="M10" s="220">
        <v>105600</v>
      </c>
      <c r="N10" s="221"/>
      <c r="O10" s="226">
        <v>400</v>
      </c>
      <c r="P10" s="227"/>
      <c r="Q10" s="226">
        <v>1620</v>
      </c>
      <c r="R10" s="227"/>
      <c r="S10" s="147">
        <v>76</v>
      </c>
      <c r="T10" s="130">
        <v>228</v>
      </c>
      <c r="U10" s="119" t="s">
        <v>14</v>
      </c>
      <c r="V10" s="119" t="s">
        <v>14</v>
      </c>
      <c r="W10" s="119" t="s">
        <v>14</v>
      </c>
      <c r="X10" s="119" t="s">
        <v>14</v>
      </c>
      <c r="Y10" s="119" t="s">
        <v>14</v>
      </c>
      <c r="Z10" s="119" t="s">
        <v>14</v>
      </c>
      <c r="AA10" s="131">
        <v>500</v>
      </c>
      <c r="AB10" s="50">
        <v>1652</v>
      </c>
    </row>
    <row r="11" spans="1:28" ht="39.950000000000003" customHeight="1" x14ac:dyDescent="0.25">
      <c r="A11" s="113">
        <v>5</v>
      </c>
      <c r="B11" s="114" t="s">
        <v>18</v>
      </c>
      <c r="C11" s="121">
        <v>431</v>
      </c>
      <c r="D11" s="121">
        <v>2463</v>
      </c>
      <c r="E11" s="121">
        <v>181</v>
      </c>
      <c r="F11" s="121">
        <v>496</v>
      </c>
      <c r="G11" s="121">
        <v>2</v>
      </c>
      <c r="H11" s="121">
        <v>4</v>
      </c>
      <c r="I11" s="122">
        <v>2730</v>
      </c>
      <c r="J11" s="123">
        <v>14524</v>
      </c>
      <c r="K11" s="122">
        <v>0</v>
      </c>
      <c r="L11" s="123">
        <v>0</v>
      </c>
      <c r="M11" s="220">
        <v>50230</v>
      </c>
      <c r="N11" s="221"/>
      <c r="O11" s="128">
        <v>52</v>
      </c>
      <c r="P11" s="148">
        <v>109</v>
      </c>
      <c r="Q11" s="128">
        <v>145</v>
      </c>
      <c r="R11" s="148">
        <v>450</v>
      </c>
      <c r="S11" s="128">
        <v>357</v>
      </c>
      <c r="T11" s="148">
        <v>797</v>
      </c>
      <c r="U11" s="125">
        <v>44</v>
      </c>
      <c r="V11" s="125">
        <v>174</v>
      </c>
      <c r="W11" s="125" t="s">
        <v>14</v>
      </c>
      <c r="X11" s="125" t="s">
        <v>14</v>
      </c>
      <c r="Y11" s="131">
        <v>5</v>
      </c>
      <c r="Z11" s="131">
        <v>7</v>
      </c>
      <c r="AA11" s="131"/>
      <c r="AB11" s="50"/>
    </row>
    <row r="12" spans="1:28" ht="39.950000000000003" customHeight="1" x14ac:dyDescent="0.25">
      <c r="A12" s="113">
        <v>6</v>
      </c>
      <c r="B12" s="132" t="s">
        <v>19</v>
      </c>
      <c r="C12" s="121">
        <v>112</v>
      </c>
      <c r="D12" s="121">
        <v>280</v>
      </c>
      <c r="E12" s="121">
        <v>79</v>
      </c>
      <c r="F12" s="121">
        <v>147</v>
      </c>
      <c r="G12" s="121"/>
      <c r="H12" s="121"/>
      <c r="I12" s="122">
        <v>1022</v>
      </c>
      <c r="J12" s="123">
        <v>1330</v>
      </c>
      <c r="K12" s="122">
        <v>0</v>
      </c>
      <c r="L12" s="123">
        <v>0</v>
      </c>
      <c r="M12" s="122">
        <v>0</v>
      </c>
      <c r="N12" s="123">
        <v>0</v>
      </c>
      <c r="O12" s="128">
        <v>131</v>
      </c>
      <c r="P12" s="148">
        <v>204</v>
      </c>
      <c r="Q12" s="134">
        <v>265</v>
      </c>
      <c r="R12" s="150">
        <v>423</v>
      </c>
      <c r="S12" s="134">
        <v>141</v>
      </c>
      <c r="T12" s="150">
        <v>236</v>
      </c>
      <c r="U12" s="133">
        <v>34</v>
      </c>
      <c r="V12" s="125">
        <v>98</v>
      </c>
      <c r="W12" s="125" t="s">
        <v>14</v>
      </c>
      <c r="X12" s="125" t="s">
        <v>14</v>
      </c>
      <c r="Y12" s="125" t="s">
        <v>14</v>
      </c>
      <c r="Z12" s="125" t="s">
        <v>14</v>
      </c>
      <c r="AA12" s="125" t="s">
        <v>14</v>
      </c>
      <c r="AB12" s="50"/>
    </row>
    <row r="13" spans="1:28" ht="39.950000000000003" customHeight="1" x14ac:dyDescent="0.25">
      <c r="A13" s="113">
        <v>7</v>
      </c>
      <c r="B13" s="132" t="s">
        <v>20</v>
      </c>
      <c r="C13" s="121">
        <v>90</v>
      </c>
      <c r="D13" s="121">
        <v>209</v>
      </c>
      <c r="E13" s="121">
        <v>25</v>
      </c>
      <c r="F13" s="121">
        <v>42</v>
      </c>
      <c r="G13" s="121"/>
      <c r="H13" s="121"/>
      <c r="I13" s="122">
        <v>1139</v>
      </c>
      <c r="J13" s="123">
        <v>1188</v>
      </c>
      <c r="K13" s="122">
        <v>0</v>
      </c>
      <c r="L13" s="123">
        <v>0</v>
      </c>
      <c r="M13" s="122">
        <v>0</v>
      </c>
      <c r="N13" s="123">
        <v>0</v>
      </c>
      <c r="O13" s="122">
        <v>0</v>
      </c>
      <c r="P13" s="123">
        <v>0</v>
      </c>
      <c r="Q13" s="134">
        <v>66</v>
      </c>
      <c r="R13" s="150">
        <v>142</v>
      </c>
      <c r="S13" s="134">
        <v>102</v>
      </c>
      <c r="T13" s="150">
        <v>185</v>
      </c>
      <c r="U13" s="133">
        <v>16</v>
      </c>
      <c r="V13" s="133">
        <v>30</v>
      </c>
      <c r="W13" s="125" t="s">
        <v>14</v>
      </c>
      <c r="X13" s="125" t="s">
        <v>14</v>
      </c>
      <c r="Y13" s="125" t="s">
        <v>14</v>
      </c>
      <c r="Z13" s="125" t="s">
        <v>14</v>
      </c>
      <c r="AA13" s="125" t="s">
        <v>14</v>
      </c>
      <c r="AB13" s="50"/>
    </row>
    <row r="14" spans="1:28" ht="39.950000000000003" customHeight="1" x14ac:dyDescent="0.25">
      <c r="A14" s="113">
        <v>8</v>
      </c>
      <c r="B14" s="114" t="s">
        <v>21</v>
      </c>
      <c r="C14" s="121">
        <f>114+155</f>
        <v>269</v>
      </c>
      <c r="D14" s="121">
        <f>410+223</f>
        <v>633</v>
      </c>
      <c r="E14" s="121">
        <f>49+44</f>
        <v>93</v>
      </c>
      <c r="F14" s="121">
        <f>133+101</f>
        <v>234</v>
      </c>
      <c r="G14" s="134"/>
      <c r="H14" s="134"/>
      <c r="I14" s="220">
        <v>4440</v>
      </c>
      <c r="J14" s="221"/>
      <c r="K14" s="122"/>
      <c r="L14" s="123"/>
      <c r="M14" s="135"/>
      <c r="N14" s="136"/>
      <c r="O14" s="147"/>
      <c r="P14" s="130"/>
      <c r="Q14" s="224">
        <v>995</v>
      </c>
      <c r="R14" s="225"/>
      <c r="S14" s="224">
        <v>296</v>
      </c>
      <c r="T14" s="225"/>
      <c r="U14" s="125"/>
      <c r="V14" s="125"/>
      <c r="W14" s="125"/>
      <c r="X14" s="125"/>
      <c r="Y14" s="125">
        <v>22</v>
      </c>
      <c r="Z14" s="133">
        <f>35+17</f>
        <v>52</v>
      </c>
      <c r="AA14" s="133"/>
      <c r="AB14" s="50"/>
    </row>
    <row r="15" spans="1:28" ht="39.950000000000003" customHeight="1" x14ac:dyDescent="0.25">
      <c r="A15" s="113">
        <v>9</v>
      </c>
      <c r="B15" s="114" t="s">
        <v>22</v>
      </c>
      <c r="C15" s="121">
        <v>1349</v>
      </c>
      <c r="D15" s="121">
        <v>4394</v>
      </c>
      <c r="E15" s="121">
        <v>592</v>
      </c>
      <c r="F15" s="121">
        <v>1071</v>
      </c>
      <c r="G15" s="128"/>
      <c r="H15" s="128"/>
      <c r="I15" s="220">
        <v>36873</v>
      </c>
      <c r="J15" s="221"/>
      <c r="K15" s="220"/>
      <c r="L15" s="221"/>
      <c r="M15" s="220">
        <v>274500</v>
      </c>
      <c r="N15" s="221"/>
      <c r="O15" s="226">
        <v>444</v>
      </c>
      <c r="P15" s="227"/>
      <c r="Q15" s="226">
        <v>821</v>
      </c>
      <c r="R15" s="227"/>
      <c r="S15" s="147">
        <v>745</v>
      </c>
      <c r="T15" s="130">
        <v>742</v>
      </c>
      <c r="U15" s="125">
        <v>192</v>
      </c>
      <c r="V15" s="125">
        <v>319</v>
      </c>
      <c r="W15" s="125">
        <v>1</v>
      </c>
      <c r="X15" s="125">
        <v>2</v>
      </c>
      <c r="Y15" s="125">
        <v>21</v>
      </c>
      <c r="Z15" s="125">
        <v>34</v>
      </c>
      <c r="AA15" s="125"/>
      <c r="AB15" s="50"/>
    </row>
    <row r="16" spans="1:28" ht="39.950000000000003" customHeight="1" x14ac:dyDescent="0.25">
      <c r="A16" s="113">
        <v>10</v>
      </c>
      <c r="B16" s="137" t="s">
        <v>23</v>
      </c>
      <c r="C16" s="138">
        <v>487</v>
      </c>
      <c r="D16" s="138">
        <v>1644</v>
      </c>
      <c r="E16" s="139">
        <v>70</v>
      </c>
      <c r="F16" s="139">
        <v>190</v>
      </c>
      <c r="G16" s="128" t="s">
        <v>14</v>
      </c>
      <c r="H16" s="128" t="s">
        <v>14</v>
      </c>
      <c r="I16" s="226">
        <v>8500</v>
      </c>
      <c r="J16" s="227"/>
      <c r="K16" s="224">
        <v>1100</v>
      </c>
      <c r="L16" s="225"/>
      <c r="M16" s="224">
        <v>50000</v>
      </c>
      <c r="N16" s="225"/>
      <c r="O16" s="224">
        <v>16</v>
      </c>
      <c r="P16" s="225"/>
      <c r="Q16" s="224">
        <v>1180</v>
      </c>
      <c r="R16" s="225"/>
      <c r="S16" s="152">
        <v>148</v>
      </c>
      <c r="T16" s="150">
        <v>270</v>
      </c>
      <c r="U16" s="139" t="s">
        <v>14</v>
      </c>
      <c r="V16" s="139" t="s">
        <v>14</v>
      </c>
      <c r="W16" s="139" t="s">
        <v>14</v>
      </c>
      <c r="X16" s="139"/>
      <c r="Y16" s="139">
        <v>55</v>
      </c>
      <c r="Z16" s="139">
        <v>35</v>
      </c>
      <c r="AA16" s="125"/>
      <c r="AB16" s="50"/>
    </row>
    <row r="17" spans="1:28" ht="19.5" thickBot="1" x14ac:dyDescent="0.3">
      <c r="A17" s="228" t="s">
        <v>24</v>
      </c>
      <c r="B17" s="229"/>
      <c r="C17" s="140">
        <f>SUM(C7:C16)</f>
        <v>4610</v>
      </c>
      <c r="D17" s="140">
        <f t="shared" ref="D17:Z17" si="0">SUM(D7:D16)</f>
        <v>14544</v>
      </c>
      <c r="E17" s="140">
        <f t="shared" si="0"/>
        <v>2369</v>
      </c>
      <c r="F17" s="140">
        <f t="shared" si="0"/>
        <v>4907</v>
      </c>
      <c r="G17" s="140">
        <f t="shared" si="0"/>
        <v>22</v>
      </c>
      <c r="H17" s="140">
        <f t="shared" si="0"/>
        <v>61</v>
      </c>
      <c r="I17" s="140">
        <f>SUM(I7:I16)</f>
        <v>131442</v>
      </c>
      <c r="J17" s="140">
        <f>SUM(J7:J16)</f>
        <v>26189</v>
      </c>
      <c r="K17" s="140">
        <f t="shared" si="0"/>
        <v>2246</v>
      </c>
      <c r="L17" s="140">
        <f t="shared" si="0"/>
        <v>0</v>
      </c>
      <c r="M17" s="140">
        <f t="shared" si="0"/>
        <v>535052</v>
      </c>
      <c r="N17" s="140">
        <f t="shared" si="0"/>
        <v>0</v>
      </c>
      <c r="O17" s="140">
        <f t="shared" si="0"/>
        <v>1259</v>
      </c>
      <c r="P17" s="140">
        <f t="shared" si="0"/>
        <v>401</v>
      </c>
      <c r="Q17" s="140">
        <f t="shared" si="0"/>
        <v>5923</v>
      </c>
      <c r="R17" s="140">
        <f t="shared" si="0"/>
        <v>1661</v>
      </c>
      <c r="S17" s="140">
        <f t="shared" si="0"/>
        <v>2511</v>
      </c>
      <c r="T17" s="140">
        <f t="shared" si="0"/>
        <v>2891</v>
      </c>
      <c r="U17" s="141">
        <v>44</v>
      </c>
      <c r="V17" s="141">
        <f t="shared" si="0"/>
        <v>621</v>
      </c>
      <c r="W17" s="141">
        <f t="shared" si="0"/>
        <v>6</v>
      </c>
      <c r="X17" s="141">
        <f t="shared" si="0"/>
        <v>13</v>
      </c>
      <c r="Y17" s="141">
        <f t="shared" si="0"/>
        <v>166</v>
      </c>
      <c r="Z17" s="141">
        <f t="shared" si="0"/>
        <v>210</v>
      </c>
      <c r="AA17" s="142"/>
      <c r="AB17" s="50"/>
    </row>
    <row r="18" spans="1:28" ht="18.75" x14ac:dyDescent="0.3">
      <c r="A18" s="153"/>
      <c r="B18" s="153"/>
      <c r="C18" s="232">
        <f>C17+D17</f>
        <v>19154</v>
      </c>
      <c r="D18" s="232"/>
      <c r="E18" s="232">
        <f t="shared" ref="E18" si="1">E17+F17</f>
        <v>7276</v>
      </c>
      <c r="F18" s="232"/>
      <c r="G18" s="232">
        <f t="shared" ref="G18" si="2">G17+H17</f>
        <v>83</v>
      </c>
      <c r="H18" s="232"/>
      <c r="I18" s="232">
        <f>I17+J17</f>
        <v>157631</v>
      </c>
      <c r="J18" s="232"/>
      <c r="K18" s="232">
        <f t="shared" ref="K18" si="3">K17+L17</f>
        <v>2246</v>
      </c>
      <c r="L18" s="232"/>
      <c r="M18" s="232">
        <f t="shared" ref="M18" si="4">M17+N17</f>
        <v>535052</v>
      </c>
      <c r="N18" s="232"/>
      <c r="O18" s="232">
        <f t="shared" ref="O18" si="5">O17+P17</f>
        <v>1660</v>
      </c>
      <c r="P18" s="232"/>
      <c r="Q18" s="232">
        <f t="shared" ref="Q18" si="6">Q17+R17</f>
        <v>7584</v>
      </c>
      <c r="R18" s="232"/>
      <c r="S18" s="232">
        <f t="shared" ref="S18" si="7">S17+T17</f>
        <v>5402</v>
      </c>
      <c r="T18" s="232"/>
      <c r="U18" s="232">
        <f t="shared" ref="U18" si="8">U17+V17</f>
        <v>665</v>
      </c>
      <c r="V18" s="232"/>
      <c r="W18" s="232">
        <f t="shared" ref="W18" si="9">W17+X17</f>
        <v>19</v>
      </c>
      <c r="X18" s="232"/>
      <c r="Y18" s="230">
        <f t="shared" ref="Y18" si="10">Y17+Z17</f>
        <v>376</v>
      </c>
      <c r="Z18" s="231"/>
      <c r="AA18" s="164">
        <f>SUM(AA7:AA17)</f>
        <v>1450</v>
      </c>
      <c r="AB18" s="50">
        <f>SUM(AB7:AB17)</f>
        <v>1652</v>
      </c>
    </row>
    <row r="21" spans="1:28" ht="23.25" x14ac:dyDescent="0.35">
      <c r="A21" s="165" t="s">
        <v>46</v>
      </c>
      <c r="B21" s="165"/>
      <c r="C21" s="165"/>
      <c r="D21" s="165"/>
      <c r="E21" s="165"/>
      <c r="F21" s="165"/>
      <c r="G21" s="165"/>
      <c r="H21" s="165"/>
      <c r="I21" s="165"/>
      <c r="S21" s="156" t="s">
        <v>48</v>
      </c>
    </row>
    <row r="22" spans="1:28" ht="23.25" x14ac:dyDescent="0.35">
      <c r="A22" s="165" t="s">
        <v>77</v>
      </c>
      <c r="B22" s="165"/>
      <c r="C22" s="165"/>
      <c r="D22" s="165"/>
      <c r="E22" s="165"/>
      <c r="F22" s="165"/>
      <c r="G22" s="165"/>
      <c r="H22" s="165"/>
      <c r="I22" s="165"/>
      <c r="S22" s="156" t="s">
        <v>49</v>
      </c>
    </row>
    <row r="23" spans="1:28" ht="23.25" x14ac:dyDescent="0.35">
      <c r="A23" s="165"/>
      <c r="B23" s="165"/>
      <c r="C23" s="165"/>
      <c r="D23" s="165"/>
      <c r="E23" s="165"/>
      <c r="F23" s="165"/>
      <c r="G23" s="165"/>
      <c r="H23" s="165"/>
      <c r="I23" s="165"/>
      <c r="S23" s="157"/>
    </row>
    <row r="24" spans="1:28" ht="23.25" x14ac:dyDescent="0.35">
      <c r="A24" s="165"/>
      <c r="B24" s="165"/>
      <c r="C24" s="165"/>
      <c r="D24" s="165"/>
      <c r="E24" s="165"/>
      <c r="F24" s="165"/>
      <c r="G24" s="165"/>
      <c r="H24" s="165"/>
      <c r="I24" s="165"/>
      <c r="S24" s="157"/>
    </row>
    <row r="25" spans="1:28" ht="23.25" x14ac:dyDescent="0.35">
      <c r="A25" s="162"/>
      <c r="B25" s="162"/>
      <c r="C25" s="162"/>
      <c r="D25" s="162"/>
      <c r="E25" s="162"/>
      <c r="F25" s="162"/>
      <c r="G25" s="162"/>
      <c r="H25" s="162"/>
      <c r="I25" s="162"/>
      <c r="S25" s="157"/>
    </row>
    <row r="26" spans="1:28" ht="23.25" x14ac:dyDescent="0.35">
      <c r="A26" s="162"/>
      <c r="B26" s="162"/>
      <c r="C26" s="162"/>
      <c r="D26" s="162"/>
      <c r="E26" s="162"/>
      <c r="F26" s="162"/>
      <c r="G26" s="162"/>
      <c r="H26" s="162"/>
      <c r="I26" s="162"/>
      <c r="S26" s="158" t="s">
        <v>50</v>
      </c>
    </row>
    <row r="27" spans="1:28" ht="23.25" x14ac:dyDescent="0.35">
      <c r="A27" s="162"/>
      <c r="B27" s="162"/>
      <c r="C27" s="162"/>
      <c r="D27" s="162"/>
      <c r="E27" s="162"/>
      <c r="F27" s="162"/>
      <c r="G27" s="162"/>
      <c r="H27" s="162"/>
      <c r="I27" s="162"/>
      <c r="S27" s="159" t="s">
        <v>51</v>
      </c>
    </row>
    <row r="28" spans="1:28" ht="18" x14ac:dyDescent="0.25">
      <c r="S28" s="159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6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B5:AB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A1"/>
    <mergeCell ref="A2:AA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</mergeCells>
  <pageMargins left="0.11811023622047245" right="0.11811023622047245" top="0.74803149606299213" bottom="0.59055118110236227" header="0.31496062992125984" footer="0.51181102362204722"/>
  <pageSetup paperSize="10000" scale="50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L6" sqref="L6"/>
    </sheetView>
  </sheetViews>
  <sheetFormatPr defaultRowHeight="15" x14ac:dyDescent="0.25"/>
  <cols>
    <col min="1" max="1" width="7.5703125" style="1" customWidth="1"/>
    <col min="2" max="2" width="19.85546875" style="1" customWidth="1"/>
    <col min="3" max="6" width="5.7109375" style="1" customWidth="1"/>
    <col min="7" max="7" width="4.140625" style="1" customWidth="1"/>
    <col min="8" max="8" width="4.42578125" style="1" customWidth="1"/>
    <col min="9" max="9" width="3.85546875" style="1" customWidth="1"/>
    <col min="10" max="14" width="5.7109375" style="1" customWidth="1"/>
    <col min="15" max="15" width="3.7109375" style="1" customWidth="1"/>
    <col min="16" max="16384" width="9.140625" style="1"/>
  </cols>
  <sheetData>
    <row r="1" spans="1:15" ht="30.75" customHeight="1" x14ac:dyDescent="0.25">
      <c r="A1" s="233" t="s">
        <v>71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x14ac:dyDescent="0.25">
      <c r="A2" s="71" t="s">
        <v>0</v>
      </c>
      <c r="B2" s="71" t="s">
        <v>1</v>
      </c>
      <c r="C2" s="72" t="s">
        <v>58</v>
      </c>
      <c r="D2" s="73" t="s">
        <v>59</v>
      </c>
      <c r="E2" s="74" t="s">
        <v>60</v>
      </c>
      <c r="F2" s="75" t="s">
        <v>61</v>
      </c>
      <c r="G2" s="75" t="s">
        <v>62</v>
      </c>
      <c r="H2" s="75" t="s">
        <v>63</v>
      </c>
      <c r="I2" s="75" t="s">
        <v>64</v>
      </c>
      <c r="J2" s="75" t="s">
        <v>65</v>
      </c>
      <c r="K2" s="75" t="s">
        <v>66</v>
      </c>
      <c r="L2" s="75" t="s">
        <v>67</v>
      </c>
      <c r="M2" s="75" t="s">
        <v>68</v>
      </c>
      <c r="N2" s="75" t="s">
        <v>69</v>
      </c>
      <c r="O2" s="22"/>
    </row>
    <row r="3" spans="1:15" x14ac:dyDescent="0.25">
      <c r="A3" s="76">
        <v>1</v>
      </c>
      <c r="B3" s="77" t="s">
        <v>13</v>
      </c>
      <c r="C3" s="80" t="s">
        <v>70</v>
      </c>
      <c r="D3" s="80" t="s">
        <v>70</v>
      </c>
      <c r="E3" s="80" t="s">
        <v>70</v>
      </c>
      <c r="F3" s="80" t="s">
        <v>70</v>
      </c>
      <c r="G3" s="81"/>
      <c r="H3" s="81"/>
      <c r="I3" s="81"/>
      <c r="J3" s="22"/>
      <c r="K3" s="22"/>
      <c r="L3" s="22"/>
      <c r="M3" s="22"/>
      <c r="N3" s="22"/>
      <c r="O3" s="22"/>
    </row>
    <row r="4" spans="1:15" x14ac:dyDescent="0.25">
      <c r="A4" s="76">
        <f t="shared" ref="A4:A12" si="0">A3+1</f>
        <v>2</v>
      </c>
      <c r="B4" s="77" t="s">
        <v>15</v>
      </c>
      <c r="C4" s="80" t="s">
        <v>70</v>
      </c>
      <c r="D4" s="80" t="s">
        <v>70</v>
      </c>
      <c r="E4" s="80" t="s">
        <v>70</v>
      </c>
      <c r="F4" s="80" t="s">
        <v>70</v>
      </c>
      <c r="G4" s="81"/>
      <c r="H4" s="81"/>
      <c r="I4" s="81"/>
      <c r="J4" s="22"/>
      <c r="K4" s="22"/>
      <c r="L4" s="22"/>
      <c r="M4" s="22"/>
      <c r="N4" s="22"/>
      <c r="O4" s="22"/>
    </row>
    <row r="5" spans="1:15" x14ac:dyDescent="0.25">
      <c r="A5" s="76">
        <f t="shared" si="0"/>
        <v>3</v>
      </c>
      <c r="B5" s="77" t="s">
        <v>16</v>
      </c>
      <c r="C5" s="80" t="s">
        <v>70</v>
      </c>
      <c r="D5" s="80" t="s">
        <v>70</v>
      </c>
      <c r="E5" s="80" t="s">
        <v>70</v>
      </c>
      <c r="F5" s="80" t="s">
        <v>70</v>
      </c>
      <c r="G5" s="80" t="s">
        <v>70</v>
      </c>
      <c r="H5" s="80" t="s">
        <v>70</v>
      </c>
      <c r="I5" s="80" t="s">
        <v>70</v>
      </c>
      <c r="J5" s="22"/>
      <c r="K5" s="22"/>
      <c r="L5" s="22"/>
      <c r="M5" s="22"/>
      <c r="N5" s="22"/>
      <c r="O5" s="22"/>
    </row>
    <row r="6" spans="1:15" x14ac:dyDescent="0.25">
      <c r="A6" s="78">
        <f t="shared" si="0"/>
        <v>4</v>
      </c>
      <c r="B6" s="77" t="s">
        <v>17</v>
      </c>
      <c r="C6" s="80" t="s">
        <v>70</v>
      </c>
      <c r="D6" s="80" t="s">
        <v>70</v>
      </c>
      <c r="E6" s="80" t="s">
        <v>70</v>
      </c>
      <c r="F6" s="80" t="s">
        <v>70</v>
      </c>
      <c r="G6" s="80" t="s">
        <v>70</v>
      </c>
      <c r="H6" s="80"/>
      <c r="I6" s="80"/>
      <c r="J6" s="22"/>
      <c r="K6" s="22"/>
      <c r="L6" s="22"/>
      <c r="M6" s="22"/>
      <c r="N6" s="22"/>
      <c r="O6" s="22"/>
    </row>
    <row r="7" spans="1:15" x14ac:dyDescent="0.25">
      <c r="A7" s="76">
        <f t="shared" si="0"/>
        <v>5</v>
      </c>
      <c r="B7" s="77" t="s">
        <v>18</v>
      </c>
      <c r="C7" s="80" t="s">
        <v>70</v>
      </c>
      <c r="D7" s="80" t="s">
        <v>70</v>
      </c>
      <c r="E7" s="80" t="s">
        <v>70</v>
      </c>
      <c r="F7" s="80" t="s">
        <v>70</v>
      </c>
      <c r="G7" s="80" t="s">
        <v>70</v>
      </c>
      <c r="H7" s="81"/>
      <c r="I7" s="81"/>
      <c r="J7" s="22"/>
      <c r="K7" s="22"/>
      <c r="L7" s="22"/>
      <c r="M7" s="22"/>
      <c r="N7" s="22"/>
      <c r="O7" s="22"/>
    </row>
    <row r="8" spans="1:15" x14ac:dyDescent="0.25">
      <c r="A8" s="76">
        <f t="shared" si="0"/>
        <v>6</v>
      </c>
      <c r="B8" s="77" t="s">
        <v>19</v>
      </c>
      <c r="C8" s="80" t="s">
        <v>70</v>
      </c>
      <c r="D8" s="80" t="s">
        <v>70</v>
      </c>
      <c r="E8" s="80" t="s">
        <v>70</v>
      </c>
      <c r="F8" s="80" t="s">
        <v>70</v>
      </c>
      <c r="G8" s="80" t="s">
        <v>70</v>
      </c>
      <c r="H8" s="80" t="s">
        <v>70</v>
      </c>
      <c r="I8" s="80" t="s">
        <v>70</v>
      </c>
      <c r="J8" s="22"/>
      <c r="K8" s="22"/>
      <c r="L8" s="22"/>
      <c r="M8" s="22"/>
      <c r="N8" s="22"/>
      <c r="O8" s="22"/>
    </row>
    <row r="9" spans="1:15" x14ac:dyDescent="0.25">
      <c r="A9" s="76">
        <f t="shared" si="0"/>
        <v>7</v>
      </c>
      <c r="B9" s="77" t="s">
        <v>20</v>
      </c>
      <c r="C9" s="80" t="s">
        <v>70</v>
      </c>
      <c r="D9" s="80" t="s">
        <v>70</v>
      </c>
      <c r="E9" s="80" t="s">
        <v>70</v>
      </c>
      <c r="F9" s="80" t="s">
        <v>70</v>
      </c>
      <c r="G9" s="80" t="s">
        <v>70</v>
      </c>
      <c r="H9" s="80" t="s">
        <v>70</v>
      </c>
      <c r="I9" s="81"/>
      <c r="J9" s="22"/>
      <c r="K9" s="22"/>
      <c r="L9" s="22"/>
      <c r="M9" s="22"/>
      <c r="N9" s="22"/>
      <c r="O9" s="22"/>
    </row>
    <row r="10" spans="1:15" x14ac:dyDescent="0.25">
      <c r="A10" s="76">
        <f t="shared" si="0"/>
        <v>8</v>
      </c>
      <c r="B10" s="77" t="s">
        <v>21</v>
      </c>
      <c r="C10" s="80" t="s">
        <v>70</v>
      </c>
      <c r="D10" s="80" t="s">
        <v>70</v>
      </c>
      <c r="E10" s="80" t="s">
        <v>70</v>
      </c>
      <c r="F10" s="80" t="s">
        <v>70</v>
      </c>
      <c r="G10" s="80" t="s">
        <v>70</v>
      </c>
      <c r="H10" s="80" t="s">
        <v>70</v>
      </c>
      <c r="I10" s="80" t="s">
        <v>70</v>
      </c>
      <c r="J10" s="22"/>
      <c r="K10" s="22"/>
      <c r="L10" s="22"/>
      <c r="M10" s="22"/>
      <c r="N10" s="22"/>
      <c r="O10" s="22"/>
    </row>
    <row r="11" spans="1:15" x14ac:dyDescent="0.25">
      <c r="A11" s="76">
        <f t="shared" si="0"/>
        <v>9</v>
      </c>
      <c r="B11" s="77" t="s">
        <v>22</v>
      </c>
      <c r="C11" s="80" t="s">
        <v>70</v>
      </c>
      <c r="D11" s="80" t="s">
        <v>70</v>
      </c>
      <c r="E11" s="80" t="s">
        <v>70</v>
      </c>
      <c r="F11" s="80" t="s">
        <v>70</v>
      </c>
      <c r="G11" s="80" t="s">
        <v>70</v>
      </c>
      <c r="H11" s="81"/>
      <c r="I11" s="81"/>
      <c r="J11" s="22"/>
      <c r="K11" s="22"/>
      <c r="L11" s="22"/>
      <c r="M11" s="22"/>
      <c r="N11" s="22"/>
      <c r="O11" s="22"/>
    </row>
    <row r="12" spans="1:15" x14ac:dyDescent="0.25">
      <c r="A12" s="76">
        <f t="shared" si="0"/>
        <v>10</v>
      </c>
      <c r="B12" s="79" t="s">
        <v>23</v>
      </c>
      <c r="C12" s="80" t="s">
        <v>70</v>
      </c>
      <c r="D12" s="80" t="s">
        <v>70</v>
      </c>
      <c r="E12" s="80" t="s">
        <v>70</v>
      </c>
      <c r="F12" s="80" t="s">
        <v>70</v>
      </c>
      <c r="G12" s="81"/>
      <c r="H12" s="81"/>
      <c r="I12" s="81"/>
      <c r="J12" s="22"/>
      <c r="K12" s="22"/>
      <c r="L12" s="22"/>
      <c r="M12" s="22"/>
      <c r="N12" s="22"/>
      <c r="O12" s="22"/>
    </row>
    <row r="13" spans="1:15" ht="15.75" thickBot="1" x14ac:dyDescent="0.3">
      <c r="A13" s="30"/>
      <c r="B13" s="63"/>
      <c r="C13" s="69"/>
      <c r="D13" s="70"/>
      <c r="E13" s="20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mergeCells count="1">
    <mergeCell ref="A1:O1"/>
  </mergeCells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6" sqref="C6"/>
    </sheetView>
  </sheetViews>
  <sheetFormatPr defaultRowHeight="15" x14ac:dyDescent="0.25"/>
  <cols>
    <col min="1" max="1" width="16.85546875" customWidth="1"/>
  </cols>
  <sheetData>
    <row r="1" spans="1:3" x14ac:dyDescent="0.25">
      <c r="A1" t="s">
        <v>29</v>
      </c>
    </row>
    <row r="3" spans="1:3" x14ac:dyDescent="0.25">
      <c r="A3" t="s">
        <v>1</v>
      </c>
      <c r="B3" t="s">
        <v>31</v>
      </c>
    </row>
    <row r="4" spans="1:3" x14ac:dyDescent="0.25">
      <c r="A4" t="s">
        <v>18</v>
      </c>
      <c r="B4">
        <v>23</v>
      </c>
      <c r="C4" t="s">
        <v>33</v>
      </c>
    </row>
    <row r="5" spans="1:3" x14ac:dyDescent="0.25">
      <c r="A5" t="s">
        <v>23</v>
      </c>
      <c r="B5">
        <v>17</v>
      </c>
      <c r="C5" t="s">
        <v>34</v>
      </c>
    </row>
    <row r="6" spans="1:3" x14ac:dyDescent="0.25">
      <c r="A6" t="s">
        <v>36</v>
      </c>
      <c r="B6">
        <v>5</v>
      </c>
    </row>
    <row r="7" spans="1:3" x14ac:dyDescent="0.25">
      <c r="A7" t="s">
        <v>30</v>
      </c>
      <c r="B7">
        <v>124</v>
      </c>
      <c r="C7" t="s">
        <v>32</v>
      </c>
    </row>
    <row r="8" spans="1:3" x14ac:dyDescent="0.25">
      <c r="A8" t="s">
        <v>35</v>
      </c>
      <c r="B8">
        <f>B4+B5+B7+B6</f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B1" zoomScale="90" zoomScaleNormal="90" workbookViewId="0">
      <selection sqref="A1:AB30"/>
    </sheetView>
  </sheetViews>
  <sheetFormatPr defaultRowHeight="15" x14ac:dyDescent="0.25"/>
  <cols>
    <col min="1" max="1" width="7.140625" customWidth="1"/>
    <col min="2" max="2" width="17.42578125" customWidth="1"/>
    <col min="7" max="7" width="6.7109375" customWidth="1"/>
    <col min="8" max="8" width="7.28515625" customWidth="1"/>
    <col min="9" max="9" width="10.42578125" customWidth="1"/>
    <col min="10" max="10" width="9.28515625" bestFit="1" customWidth="1"/>
    <col min="11" max="11" width="7.28515625" customWidth="1"/>
    <col min="12" max="12" width="7.7109375" customWidth="1"/>
    <col min="13" max="13" width="11.140625" customWidth="1"/>
    <col min="15" max="15" width="7.7109375" customWidth="1"/>
    <col min="16" max="16" width="7.28515625" customWidth="1"/>
    <col min="17" max="17" width="7.7109375" customWidth="1"/>
    <col min="28" max="28" width="7.42578125" customWidth="1"/>
    <col min="29" max="29" width="18" customWidth="1"/>
  </cols>
  <sheetData>
    <row r="1" spans="1:29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9" x14ac:dyDescent="0.25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4" spans="1:29" x14ac:dyDescent="0.25">
      <c r="A4" s="178" t="s">
        <v>39</v>
      </c>
      <c r="B4" s="178"/>
      <c r="C4" s="32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43</v>
      </c>
      <c r="AB5" s="175" t="s">
        <v>10</v>
      </c>
      <c r="AC5" s="183" t="s">
        <v>44</v>
      </c>
    </row>
    <row r="6" spans="1:29" ht="15.75" thickBot="1" x14ac:dyDescent="0.3">
      <c r="A6" s="176"/>
      <c r="B6" s="176"/>
      <c r="C6" s="38" t="s">
        <v>11</v>
      </c>
      <c r="D6" s="38" t="s">
        <v>12</v>
      </c>
      <c r="E6" s="38" t="s">
        <v>11</v>
      </c>
      <c r="F6" s="38" t="s">
        <v>12</v>
      </c>
      <c r="G6" s="38" t="s">
        <v>11</v>
      </c>
      <c r="H6" s="38" t="s">
        <v>12</v>
      </c>
      <c r="I6" s="38" t="s">
        <v>11</v>
      </c>
      <c r="J6" s="38" t="s">
        <v>12</v>
      </c>
      <c r="K6" s="38" t="s">
        <v>11</v>
      </c>
      <c r="L6" s="38" t="s">
        <v>12</v>
      </c>
      <c r="M6" s="38" t="s">
        <v>11</v>
      </c>
      <c r="N6" s="38" t="s">
        <v>12</v>
      </c>
      <c r="O6" s="38" t="s">
        <v>11</v>
      </c>
      <c r="P6" s="38" t="s">
        <v>12</v>
      </c>
      <c r="Q6" s="38" t="s">
        <v>11</v>
      </c>
      <c r="R6" s="38" t="s">
        <v>12</v>
      </c>
      <c r="S6" s="38" t="s">
        <v>11</v>
      </c>
      <c r="T6" s="38" t="s">
        <v>12</v>
      </c>
      <c r="U6" s="38" t="s">
        <v>11</v>
      </c>
      <c r="V6" s="38" t="s">
        <v>12</v>
      </c>
      <c r="W6" s="38" t="s">
        <v>11</v>
      </c>
      <c r="X6" s="38" t="s">
        <v>12</v>
      </c>
      <c r="Y6" s="38" t="s">
        <v>11</v>
      </c>
      <c r="Z6" s="38" t="s">
        <v>12</v>
      </c>
      <c r="AA6" s="176"/>
      <c r="AB6" s="176"/>
      <c r="AC6" s="184"/>
    </row>
    <row r="7" spans="1:29" x14ac:dyDescent="0.25">
      <c r="A7" s="2">
        <v>1</v>
      </c>
      <c r="B7" s="3" t="s">
        <v>13</v>
      </c>
      <c r="C7" s="4">
        <v>781</v>
      </c>
      <c r="D7" s="5">
        <v>1535</v>
      </c>
      <c r="E7" s="5">
        <v>586</v>
      </c>
      <c r="F7" s="5">
        <v>998</v>
      </c>
      <c r="G7" s="6" t="s">
        <v>14</v>
      </c>
      <c r="H7" s="6" t="s">
        <v>14</v>
      </c>
      <c r="I7" s="5">
        <v>4600</v>
      </c>
      <c r="J7" s="5">
        <v>5705</v>
      </c>
      <c r="K7" s="5" t="s">
        <v>14</v>
      </c>
      <c r="L7" s="5" t="s">
        <v>14</v>
      </c>
      <c r="M7" s="5" t="s">
        <v>14</v>
      </c>
      <c r="N7" s="5" t="s">
        <v>14</v>
      </c>
      <c r="O7" s="6">
        <v>46</v>
      </c>
      <c r="P7" s="6">
        <v>71</v>
      </c>
      <c r="Q7" s="6">
        <v>75</v>
      </c>
      <c r="R7" s="6">
        <v>440</v>
      </c>
      <c r="S7" s="5">
        <v>234</v>
      </c>
      <c r="T7" s="5">
        <v>316</v>
      </c>
      <c r="U7" s="5" t="s">
        <v>14</v>
      </c>
      <c r="V7" s="5" t="s">
        <v>14</v>
      </c>
      <c r="W7" s="5">
        <v>19</v>
      </c>
      <c r="X7" s="5">
        <v>22</v>
      </c>
      <c r="Y7" s="5">
        <v>25</v>
      </c>
      <c r="Z7" s="5">
        <v>33</v>
      </c>
      <c r="AA7" s="41"/>
      <c r="AB7" s="7"/>
      <c r="AC7" s="51"/>
    </row>
    <row r="8" spans="1:29" x14ac:dyDescent="0.25">
      <c r="A8" s="2">
        <v>2</v>
      </c>
      <c r="B8" s="3" t="s">
        <v>15</v>
      </c>
      <c r="C8" s="8">
        <v>74</v>
      </c>
      <c r="D8" s="9">
        <v>147</v>
      </c>
      <c r="E8" s="9">
        <v>33</v>
      </c>
      <c r="F8" s="9">
        <v>115</v>
      </c>
      <c r="G8" s="10" t="s">
        <v>14</v>
      </c>
      <c r="H8" s="10" t="s">
        <v>14</v>
      </c>
      <c r="I8" s="9">
        <v>257</v>
      </c>
      <c r="J8" s="9">
        <v>3210</v>
      </c>
      <c r="K8" s="9" t="s">
        <v>14</v>
      </c>
      <c r="L8" s="9" t="s">
        <v>14</v>
      </c>
      <c r="M8" s="9" t="s">
        <v>14</v>
      </c>
      <c r="N8" s="9" t="s">
        <v>14</v>
      </c>
      <c r="O8" s="5">
        <v>6</v>
      </c>
      <c r="P8" s="5">
        <v>9</v>
      </c>
      <c r="Q8" s="6">
        <v>154</v>
      </c>
      <c r="R8" s="6">
        <v>305</v>
      </c>
      <c r="S8" s="6">
        <v>112</v>
      </c>
      <c r="T8" s="6">
        <v>164</v>
      </c>
      <c r="U8" s="5" t="s">
        <v>14</v>
      </c>
      <c r="V8" s="5" t="s">
        <v>14</v>
      </c>
      <c r="W8" s="5" t="s">
        <v>14</v>
      </c>
      <c r="X8" s="5" t="s">
        <v>14</v>
      </c>
      <c r="Y8" s="9">
        <v>39</v>
      </c>
      <c r="Z8" s="9">
        <v>48</v>
      </c>
      <c r="AA8" s="28"/>
      <c r="AB8" s="7"/>
      <c r="AC8" s="50"/>
    </row>
    <row r="9" spans="1:29" x14ac:dyDescent="0.25">
      <c r="A9" s="2">
        <v>3</v>
      </c>
      <c r="B9" s="3" t="s">
        <v>16</v>
      </c>
      <c r="C9" s="8">
        <v>690</v>
      </c>
      <c r="D9" s="9">
        <v>2396</v>
      </c>
      <c r="E9" s="9">
        <v>390</v>
      </c>
      <c r="F9" s="9">
        <v>985</v>
      </c>
      <c r="G9" s="10">
        <v>0</v>
      </c>
      <c r="H9" s="10">
        <v>0</v>
      </c>
      <c r="I9" s="181">
        <v>14494</v>
      </c>
      <c r="J9" s="182"/>
      <c r="K9" s="181">
        <v>1225</v>
      </c>
      <c r="L9" s="182"/>
      <c r="M9" s="185">
        <v>60000</v>
      </c>
      <c r="N9" s="186"/>
      <c r="O9" s="169">
        <v>126</v>
      </c>
      <c r="P9" s="170"/>
      <c r="Q9" s="169">
        <v>650</v>
      </c>
      <c r="R9" s="170"/>
      <c r="S9" s="171">
        <v>210</v>
      </c>
      <c r="T9" s="172"/>
      <c r="U9" s="28"/>
      <c r="V9" s="28"/>
      <c r="W9" s="28"/>
      <c r="X9" s="28"/>
      <c r="Y9" s="28"/>
      <c r="Z9" s="28"/>
      <c r="AA9" s="28">
        <v>3250</v>
      </c>
      <c r="AB9" s="12"/>
      <c r="AC9" s="50"/>
    </row>
    <row r="10" spans="1:29" x14ac:dyDescent="0.25">
      <c r="A10" s="2">
        <v>4</v>
      </c>
      <c r="B10" s="3" t="s">
        <v>17</v>
      </c>
      <c r="C10" s="13">
        <v>502</v>
      </c>
      <c r="D10" s="9">
        <v>759</v>
      </c>
      <c r="E10" s="9">
        <v>577</v>
      </c>
      <c r="F10" s="9">
        <v>533</v>
      </c>
      <c r="G10" s="31">
        <v>33</v>
      </c>
      <c r="H10" s="31">
        <v>75</v>
      </c>
      <c r="I10" s="181">
        <v>22255</v>
      </c>
      <c r="J10" s="182"/>
      <c r="K10" s="42"/>
      <c r="L10" s="42"/>
      <c r="M10" s="181">
        <v>113600</v>
      </c>
      <c r="N10" s="182"/>
      <c r="O10" s="171">
        <v>381</v>
      </c>
      <c r="P10" s="172"/>
      <c r="Q10" s="171">
        <v>5324</v>
      </c>
      <c r="R10" s="172"/>
      <c r="S10" s="24">
        <v>156</v>
      </c>
      <c r="T10" s="24">
        <v>306</v>
      </c>
      <c r="U10" s="28"/>
      <c r="V10" s="28"/>
      <c r="W10" s="28"/>
      <c r="X10" s="28"/>
      <c r="Y10" s="46"/>
      <c r="Z10" s="46"/>
      <c r="AA10" s="46"/>
      <c r="AB10" s="12"/>
      <c r="AC10" s="50">
        <v>1652</v>
      </c>
    </row>
    <row r="11" spans="1:29" x14ac:dyDescent="0.25">
      <c r="A11" s="2">
        <v>5</v>
      </c>
      <c r="B11" s="3" t="s">
        <v>18</v>
      </c>
      <c r="C11" s="8">
        <v>547</v>
      </c>
      <c r="D11" s="9">
        <v>2125</v>
      </c>
      <c r="E11" s="9">
        <v>191</v>
      </c>
      <c r="F11" s="9">
        <v>534</v>
      </c>
      <c r="G11" s="9">
        <v>4</v>
      </c>
      <c r="H11" s="9">
        <v>9</v>
      </c>
      <c r="I11" s="9">
        <v>3390</v>
      </c>
      <c r="J11" s="9">
        <v>11566</v>
      </c>
      <c r="K11" s="9">
        <v>0</v>
      </c>
      <c r="L11" s="9">
        <v>0</v>
      </c>
      <c r="M11" s="171">
        <v>30800</v>
      </c>
      <c r="N11" s="172"/>
      <c r="O11" s="9">
        <v>46</v>
      </c>
      <c r="P11" s="9">
        <v>107</v>
      </c>
      <c r="Q11" s="9">
        <v>147</v>
      </c>
      <c r="R11" s="9">
        <v>452</v>
      </c>
      <c r="S11" s="9">
        <v>491</v>
      </c>
      <c r="T11" s="9">
        <v>898</v>
      </c>
      <c r="U11" s="9">
        <v>133</v>
      </c>
      <c r="V11" s="9">
        <v>336</v>
      </c>
      <c r="W11" s="9">
        <v>0</v>
      </c>
      <c r="X11" s="9">
        <v>0</v>
      </c>
      <c r="Y11" s="11">
        <v>8</v>
      </c>
      <c r="Z11" s="11">
        <v>11</v>
      </c>
      <c r="AA11" s="46"/>
      <c r="AB11" s="12"/>
      <c r="AC11" s="50"/>
    </row>
    <row r="12" spans="1:29" x14ac:dyDescent="0.25">
      <c r="A12" s="2">
        <v>6</v>
      </c>
      <c r="B12" s="3" t="s">
        <v>19</v>
      </c>
      <c r="C12" s="8">
        <v>106</v>
      </c>
      <c r="D12" s="9">
        <v>280</v>
      </c>
      <c r="E12" s="9">
        <v>85</v>
      </c>
      <c r="F12" s="9">
        <v>142</v>
      </c>
      <c r="G12" s="9"/>
      <c r="H12" s="9"/>
      <c r="I12" s="28">
        <v>1007</v>
      </c>
      <c r="J12" s="28">
        <v>1286</v>
      </c>
      <c r="K12" s="28">
        <v>0</v>
      </c>
      <c r="L12" s="28">
        <v>0</v>
      </c>
      <c r="M12" s="28">
        <v>0</v>
      </c>
      <c r="N12" s="28">
        <v>0</v>
      </c>
      <c r="O12" s="9">
        <v>128</v>
      </c>
      <c r="P12" s="9">
        <v>208</v>
      </c>
      <c r="Q12" s="10">
        <v>250</v>
      </c>
      <c r="R12" s="10">
        <v>409</v>
      </c>
      <c r="S12" s="10">
        <v>114</v>
      </c>
      <c r="T12" s="10">
        <v>184</v>
      </c>
      <c r="U12" s="43">
        <v>6</v>
      </c>
      <c r="V12" s="28">
        <v>11</v>
      </c>
      <c r="W12" s="28" t="s">
        <v>14</v>
      </c>
      <c r="X12" s="28" t="s">
        <v>14</v>
      </c>
      <c r="Y12" s="28" t="s">
        <v>14</v>
      </c>
      <c r="Z12" s="28" t="s">
        <v>14</v>
      </c>
      <c r="AA12" s="28" t="s">
        <v>14</v>
      </c>
      <c r="AB12" s="12"/>
      <c r="AC12" s="50"/>
    </row>
    <row r="13" spans="1:29" x14ac:dyDescent="0.25">
      <c r="A13" s="2">
        <v>7</v>
      </c>
      <c r="B13" s="3" t="s">
        <v>20</v>
      </c>
      <c r="C13" s="8">
        <v>113</v>
      </c>
      <c r="D13" s="9">
        <v>271</v>
      </c>
      <c r="E13" s="9">
        <v>26</v>
      </c>
      <c r="F13" s="9">
        <v>38</v>
      </c>
      <c r="G13" s="9"/>
      <c r="H13" s="9"/>
      <c r="I13" s="28">
        <v>1296</v>
      </c>
      <c r="J13" s="28">
        <v>1526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10">
        <v>80</v>
      </c>
      <c r="R13" s="10">
        <v>167</v>
      </c>
      <c r="S13" s="10">
        <v>97</v>
      </c>
      <c r="T13" s="10">
        <v>194</v>
      </c>
      <c r="U13" s="43">
        <v>7</v>
      </c>
      <c r="V13" s="43">
        <v>27</v>
      </c>
      <c r="W13" s="28" t="s">
        <v>14</v>
      </c>
      <c r="X13" s="28" t="s">
        <v>14</v>
      </c>
      <c r="Y13" s="28" t="s">
        <v>14</v>
      </c>
      <c r="Z13" s="28" t="s">
        <v>14</v>
      </c>
      <c r="AA13" s="28" t="s">
        <v>14</v>
      </c>
      <c r="AB13" s="12"/>
      <c r="AC13" s="50"/>
    </row>
    <row r="14" spans="1:29" ht="14.25" customHeight="1" x14ac:dyDescent="0.25">
      <c r="A14" s="2">
        <v>8</v>
      </c>
      <c r="B14" s="3" t="s">
        <v>21</v>
      </c>
      <c r="C14" s="8">
        <f>140+163</f>
        <v>303</v>
      </c>
      <c r="D14" s="9">
        <f>285+164</f>
        <v>449</v>
      </c>
      <c r="E14" s="9">
        <f>56+40</f>
        <v>96</v>
      </c>
      <c r="F14" s="9">
        <f>19+12</f>
        <v>31</v>
      </c>
      <c r="G14" s="33"/>
      <c r="H14" s="33"/>
      <c r="I14" s="181">
        <v>4200</v>
      </c>
      <c r="J14" s="182"/>
      <c r="K14" s="28"/>
      <c r="L14" s="28"/>
      <c r="M14" s="44"/>
      <c r="N14" s="45"/>
      <c r="O14" s="24"/>
      <c r="P14" s="24"/>
      <c r="Q14" s="169">
        <v>950</v>
      </c>
      <c r="R14" s="170"/>
      <c r="S14" s="169">
        <v>296</v>
      </c>
      <c r="T14" s="170"/>
      <c r="U14" s="28"/>
      <c r="V14" s="28"/>
      <c r="W14" s="28"/>
      <c r="X14" s="28"/>
      <c r="Y14" s="28">
        <v>20</v>
      </c>
      <c r="Z14" s="43">
        <f>19+12</f>
        <v>31</v>
      </c>
      <c r="AA14" s="43"/>
      <c r="AB14" s="12"/>
      <c r="AC14" s="50"/>
    </row>
    <row r="15" spans="1:29" x14ac:dyDescent="0.25">
      <c r="A15" s="2">
        <v>9</v>
      </c>
      <c r="B15" s="3" t="s">
        <v>22</v>
      </c>
      <c r="C15" s="8">
        <v>1507</v>
      </c>
      <c r="D15" s="9">
        <v>4735</v>
      </c>
      <c r="E15" s="9">
        <v>656</v>
      </c>
      <c r="F15" s="9">
        <v>1085</v>
      </c>
      <c r="G15" s="31"/>
      <c r="H15" s="31"/>
      <c r="I15" s="181">
        <v>37021</v>
      </c>
      <c r="J15" s="182"/>
      <c r="K15" s="181"/>
      <c r="L15" s="182"/>
      <c r="M15" s="181">
        <v>274500</v>
      </c>
      <c r="N15" s="182"/>
      <c r="O15" s="171">
        <v>405</v>
      </c>
      <c r="P15" s="172"/>
      <c r="Q15" s="171">
        <v>725</v>
      </c>
      <c r="R15" s="172"/>
      <c r="S15" s="24">
        <v>745</v>
      </c>
      <c r="T15" s="24">
        <v>742</v>
      </c>
      <c r="U15" s="28">
        <v>191</v>
      </c>
      <c r="V15" s="28">
        <v>235</v>
      </c>
      <c r="W15" s="28">
        <v>1</v>
      </c>
      <c r="X15" s="28">
        <v>2</v>
      </c>
      <c r="Y15" s="28">
        <v>24</v>
      </c>
      <c r="Z15" s="28">
        <v>35</v>
      </c>
      <c r="AA15" s="28"/>
      <c r="AB15" s="12"/>
      <c r="AC15" s="50"/>
    </row>
    <row r="16" spans="1:29" x14ac:dyDescent="0.25">
      <c r="A16" s="2">
        <v>10</v>
      </c>
      <c r="B16" s="14" t="s">
        <v>23</v>
      </c>
      <c r="C16" s="15">
        <v>319</v>
      </c>
      <c r="D16" s="16">
        <v>1499</v>
      </c>
      <c r="E16" s="17">
        <v>255</v>
      </c>
      <c r="F16" s="17">
        <v>582</v>
      </c>
      <c r="G16" s="31" t="s">
        <v>14</v>
      </c>
      <c r="H16" s="31" t="s">
        <v>14</v>
      </c>
      <c r="I16" s="171">
        <v>30437</v>
      </c>
      <c r="J16" s="172"/>
      <c r="K16" s="169">
        <v>800</v>
      </c>
      <c r="L16" s="170"/>
      <c r="M16" s="169">
        <v>95800</v>
      </c>
      <c r="N16" s="170"/>
      <c r="O16" s="169">
        <v>362</v>
      </c>
      <c r="P16" s="170"/>
      <c r="Q16" s="169">
        <v>682</v>
      </c>
      <c r="R16" s="170"/>
      <c r="S16" s="18">
        <v>270</v>
      </c>
      <c r="T16" s="18">
        <v>393</v>
      </c>
      <c r="U16" s="17" t="s">
        <v>14</v>
      </c>
      <c r="V16" s="17" t="s">
        <v>14</v>
      </c>
      <c r="W16" s="17" t="s">
        <v>14</v>
      </c>
      <c r="X16" s="17"/>
      <c r="Y16" s="17">
        <v>173</v>
      </c>
      <c r="Z16" s="17">
        <v>227</v>
      </c>
      <c r="AA16" s="28"/>
      <c r="AB16" s="12"/>
      <c r="AC16" s="50"/>
    </row>
    <row r="17" spans="1:29" ht="15.75" thickBot="1" x14ac:dyDescent="0.3">
      <c r="A17" s="167" t="s">
        <v>24</v>
      </c>
      <c r="B17" s="168"/>
      <c r="C17" s="19">
        <f>SUM(C7:C16)</f>
        <v>4942</v>
      </c>
      <c r="D17" s="19">
        <f t="shared" ref="D17:Z17" si="0">SUM(D7:D16)</f>
        <v>14196</v>
      </c>
      <c r="E17" s="19">
        <f t="shared" si="0"/>
        <v>2895</v>
      </c>
      <c r="F17" s="19">
        <f t="shared" si="0"/>
        <v>5043</v>
      </c>
      <c r="G17" s="19">
        <f t="shared" si="0"/>
        <v>37</v>
      </c>
      <c r="H17" s="19">
        <f t="shared" si="0"/>
        <v>84</v>
      </c>
      <c r="I17" s="19">
        <f>SUM(I7:I16)</f>
        <v>118957</v>
      </c>
      <c r="J17" s="19">
        <f>SUM(J7:J16)</f>
        <v>23293</v>
      </c>
      <c r="K17" s="19">
        <f t="shared" si="0"/>
        <v>2025</v>
      </c>
      <c r="L17" s="19">
        <f t="shared" si="0"/>
        <v>0</v>
      </c>
      <c r="M17" s="19">
        <f t="shared" si="0"/>
        <v>574700</v>
      </c>
      <c r="N17" s="19">
        <f t="shared" si="0"/>
        <v>0</v>
      </c>
      <c r="O17" s="19">
        <f t="shared" si="0"/>
        <v>1500</v>
      </c>
      <c r="P17" s="19">
        <f t="shared" si="0"/>
        <v>395</v>
      </c>
      <c r="Q17" s="19">
        <f t="shared" si="0"/>
        <v>9037</v>
      </c>
      <c r="R17" s="19">
        <f t="shared" si="0"/>
        <v>1773</v>
      </c>
      <c r="S17" s="19">
        <f t="shared" si="0"/>
        <v>2725</v>
      </c>
      <c r="T17" s="19">
        <f t="shared" si="0"/>
        <v>3197</v>
      </c>
      <c r="U17" s="47">
        <f t="shared" si="0"/>
        <v>337</v>
      </c>
      <c r="V17" s="47">
        <f t="shared" si="0"/>
        <v>609</v>
      </c>
      <c r="W17" s="47">
        <f t="shared" si="0"/>
        <v>20</v>
      </c>
      <c r="X17" s="47">
        <f t="shared" si="0"/>
        <v>24</v>
      </c>
      <c r="Y17" s="47">
        <f t="shared" si="0"/>
        <v>289</v>
      </c>
      <c r="Z17" s="47">
        <f t="shared" si="0"/>
        <v>385</v>
      </c>
      <c r="AA17" s="48"/>
      <c r="AB17" s="20"/>
      <c r="AC17" s="50"/>
    </row>
    <row r="18" spans="1:29" x14ac:dyDescent="0.25">
      <c r="A18" s="21"/>
      <c r="B18" s="21"/>
      <c r="C18" s="166">
        <f>C17+D17</f>
        <v>19138</v>
      </c>
      <c r="D18" s="166"/>
      <c r="E18" s="166">
        <f t="shared" ref="E18" si="1">E17+F17</f>
        <v>7938</v>
      </c>
      <c r="F18" s="166"/>
      <c r="G18" s="166">
        <f t="shared" ref="G18" si="2">G17+H17</f>
        <v>121</v>
      </c>
      <c r="H18" s="166"/>
      <c r="I18" s="166">
        <f>I17+J17</f>
        <v>142250</v>
      </c>
      <c r="J18" s="166"/>
      <c r="K18" s="166">
        <f t="shared" ref="K18" si="3">K17+L17</f>
        <v>2025</v>
      </c>
      <c r="L18" s="166"/>
      <c r="M18" s="166">
        <f t="shared" ref="M18" si="4">M17+N17</f>
        <v>574700</v>
      </c>
      <c r="N18" s="166"/>
      <c r="O18" s="166">
        <f t="shared" ref="O18" si="5">O17+P17</f>
        <v>1895</v>
      </c>
      <c r="P18" s="166"/>
      <c r="Q18" s="166">
        <f t="shared" ref="Q18" si="6">Q17+R17</f>
        <v>10810</v>
      </c>
      <c r="R18" s="166"/>
      <c r="S18" s="166">
        <f t="shared" ref="S18" si="7">S17+T17</f>
        <v>5922</v>
      </c>
      <c r="T18" s="166"/>
      <c r="U18" s="166">
        <f t="shared" ref="U18" si="8">U17+V17</f>
        <v>946</v>
      </c>
      <c r="V18" s="166"/>
      <c r="W18" s="166">
        <f t="shared" ref="W18" si="9">W17+X17</f>
        <v>44</v>
      </c>
      <c r="X18" s="166"/>
      <c r="Y18" s="179">
        <f t="shared" ref="Y18" si="10">Y17+Z17</f>
        <v>674</v>
      </c>
      <c r="Z18" s="180"/>
      <c r="AA18" s="37">
        <f>SUM(AA7:AA17)</f>
        <v>3250</v>
      </c>
      <c r="AB18" s="22"/>
      <c r="AC18" s="50">
        <f>SUM(AC7:AC17)</f>
        <v>1652</v>
      </c>
    </row>
    <row r="21" spans="1:29" x14ac:dyDescent="0.25">
      <c r="W21" s="54" t="s">
        <v>48</v>
      </c>
    </row>
    <row r="22" spans="1:29" x14ac:dyDescent="0.25">
      <c r="A22" s="58" t="s">
        <v>46</v>
      </c>
      <c r="B22" s="58"/>
      <c r="C22" s="58"/>
      <c r="D22" s="58"/>
      <c r="E22" s="58"/>
      <c r="F22" s="58"/>
      <c r="G22" s="58"/>
      <c r="H22" s="58"/>
      <c r="I22" s="58"/>
      <c r="J22" s="58"/>
      <c r="W22" s="54" t="s">
        <v>49</v>
      </c>
    </row>
    <row r="23" spans="1:29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W23" s="55"/>
    </row>
    <row r="24" spans="1:29" x14ac:dyDescent="0.25">
      <c r="A24" s="187" t="s">
        <v>47</v>
      </c>
      <c r="B24" s="187"/>
      <c r="C24" s="187"/>
      <c r="D24" s="187"/>
      <c r="E24" s="187"/>
      <c r="F24" s="187"/>
      <c r="G24" s="187"/>
      <c r="H24" s="187"/>
      <c r="I24" s="187"/>
      <c r="J24" s="58"/>
      <c r="W24" s="55"/>
    </row>
    <row r="25" spans="1:29" x14ac:dyDescent="0.25">
      <c r="A25" s="187"/>
      <c r="B25" s="187"/>
      <c r="C25" s="187"/>
      <c r="D25" s="187"/>
      <c r="E25" s="187"/>
      <c r="F25" s="187"/>
      <c r="G25" s="187"/>
      <c r="H25" s="187"/>
      <c r="I25" s="187"/>
      <c r="J25" s="58"/>
      <c r="W25" s="55"/>
    </row>
    <row r="26" spans="1:29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W26" s="56" t="s">
        <v>50</v>
      </c>
    </row>
    <row r="27" spans="1:29" x14ac:dyDescent="0.25">
      <c r="W27" s="57" t="s">
        <v>51</v>
      </c>
    </row>
    <row r="28" spans="1:29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8">
    <mergeCell ref="A24:I25"/>
    <mergeCell ref="A1:AB1"/>
    <mergeCell ref="A2:AB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  <mergeCell ref="AB5:AB6"/>
    <mergeCell ref="I10:J10"/>
    <mergeCell ref="M10:N10"/>
    <mergeCell ref="AC5:AC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O10:P10"/>
    <mergeCell ref="Q10:R10"/>
    <mergeCell ref="M11:N11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</mergeCells>
  <pageMargins left="0.47" right="0.70866141732283472" top="0.74803149606299213" bottom="0.74803149606299213" header="0.31496062992125984" footer="0.31496062992125984"/>
  <pageSetup paperSize="5" scale="60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90" zoomScaleNormal="90" workbookViewId="0">
      <selection sqref="A1:AB29"/>
    </sheetView>
  </sheetViews>
  <sheetFormatPr defaultRowHeight="15" x14ac:dyDescent="0.25"/>
  <cols>
    <col min="1" max="1" width="7.140625" customWidth="1"/>
    <col min="2" max="2" width="17.42578125" customWidth="1"/>
    <col min="9" max="9" width="12.42578125" customWidth="1"/>
    <col min="10" max="10" width="9.28515625" bestFit="1" customWidth="1"/>
    <col min="11" max="11" width="9.5703125" bestFit="1" customWidth="1"/>
    <col min="13" max="13" width="11.140625" customWidth="1"/>
    <col min="29" max="29" width="18" customWidth="1"/>
  </cols>
  <sheetData>
    <row r="1" spans="1:29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9" x14ac:dyDescent="0.25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4" spans="1:29" x14ac:dyDescent="0.25">
      <c r="A4" s="178" t="s">
        <v>39</v>
      </c>
      <c r="B4" s="178"/>
      <c r="C4" s="32" t="s">
        <v>45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43</v>
      </c>
      <c r="AB5" s="175" t="s">
        <v>10</v>
      </c>
      <c r="AC5" s="183" t="s">
        <v>44</v>
      </c>
    </row>
    <row r="6" spans="1:29" ht="15.75" thickBot="1" x14ac:dyDescent="0.3">
      <c r="A6" s="176"/>
      <c r="B6" s="176"/>
      <c r="C6" s="39" t="s">
        <v>11</v>
      </c>
      <c r="D6" s="39" t="s">
        <v>12</v>
      </c>
      <c r="E6" s="39" t="s">
        <v>11</v>
      </c>
      <c r="F6" s="39" t="s">
        <v>12</v>
      </c>
      <c r="G6" s="39" t="s">
        <v>11</v>
      </c>
      <c r="H6" s="39" t="s">
        <v>12</v>
      </c>
      <c r="I6" s="39" t="s">
        <v>11</v>
      </c>
      <c r="J6" s="39" t="s">
        <v>12</v>
      </c>
      <c r="K6" s="39" t="s">
        <v>11</v>
      </c>
      <c r="L6" s="39" t="s">
        <v>12</v>
      </c>
      <c r="M6" s="39" t="s">
        <v>11</v>
      </c>
      <c r="N6" s="39" t="s">
        <v>12</v>
      </c>
      <c r="O6" s="39" t="s">
        <v>11</v>
      </c>
      <c r="P6" s="39" t="s">
        <v>12</v>
      </c>
      <c r="Q6" s="39" t="s">
        <v>11</v>
      </c>
      <c r="R6" s="39" t="s">
        <v>12</v>
      </c>
      <c r="S6" s="39" t="s">
        <v>11</v>
      </c>
      <c r="T6" s="39" t="s">
        <v>12</v>
      </c>
      <c r="U6" s="39" t="s">
        <v>11</v>
      </c>
      <c r="V6" s="39" t="s">
        <v>12</v>
      </c>
      <c r="W6" s="39" t="s">
        <v>11</v>
      </c>
      <c r="X6" s="39" t="s">
        <v>12</v>
      </c>
      <c r="Y6" s="39" t="s">
        <v>11</v>
      </c>
      <c r="Z6" s="39" t="s">
        <v>12</v>
      </c>
      <c r="AA6" s="176"/>
      <c r="AB6" s="176"/>
      <c r="AC6" s="184"/>
    </row>
    <row r="7" spans="1:29" x14ac:dyDescent="0.25">
      <c r="A7" s="2">
        <v>1</v>
      </c>
      <c r="B7" s="3" t="s">
        <v>13</v>
      </c>
      <c r="C7" s="4">
        <v>743</v>
      </c>
      <c r="D7" s="5">
        <v>1698</v>
      </c>
      <c r="E7" s="5">
        <v>603</v>
      </c>
      <c r="F7" s="5">
        <v>1121</v>
      </c>
      <c r="G7" s="6">
        <v>0</v>
      </c>
      <c r="H7" s="6">
        <v>0</v>
      </c>
      <c r="I7" s="41">
        <v>4435</v>
      </c>
      <c r="J7" s="41">
        <v>5865</v>
      </c>
      <c r="K7" s="41" t="s">
        <v>14</v>
      </c>
      <c r="L7" s="41" t="s">
        <v>14</v>
      </c>
      <c r="M7" s="41" t="s">
        <v>14</v>
      </c>
      <c r="N7" s="41" t="s">
        <v>14</v>
      </c>
      <c r="O7" s="6">
        <v>46</v>
      </c>
      <c r="P7" s="6">
        <v>71</v>
      </c>
      <c r="Q7" s="6">
        <v>70</v>
      </c>
      <c r="R7" s="6">
        <v>468</v>
      </c>
      <c r="S7" s="5">
        <v>302</v>
      </c>
      <c r="T7" s="5">
        <v>298</v>
      </c>
      <c r="U7" s="41" t="s">
        <v>14</v>
      </c>
      <c r="V7" s="41" t="s">
        <v>14</v>
      </c>
      <c r="W7" s="41">
        <v>19</v>
      </c>
      <c r="X7" s="41">
        <v>22</v>
      </c>
      <c r="Y7" s="41">
        <v>23</v>
      </c>
      <c r="Z7" s="41">
        <v>33</v>
      </c>
      <c r="AA7" s="41"/>
      <c r="AB7" s="7"/>
      <c r="AC7" s="51"/>
    </row>
    <row r="8" spans="1:29" x14ac:dyDescent="0.25">
      <c r="A8" s="2">
        <v>2</v>
      </c>
      <c r="B8" s="3" t="s">
        <v>15</v>
      </c>
      <c r="C8" s="8">
        <v>69</v>
      </c>
      <c r="D8" s="9">
        <v>166</v>
      </c>
      <c r="E8" s="9">
        <v>33</v>
      </c>
      <c r="F8" s="9">
        <v>115</v>
      </c>
      <c r="G8" s="6">
        <v>0</v>
      </c>
      <c r="H8" s="6">
        <v>0</v>
      </c>
      <c r="I8" s="28">
        <v>257</v>
      </c>
      <c r="J8" s="28">
        <v>3210</v>
      </c>
      <c r="K8" s="41" t="s">
        <v>14</v>
      </c>
      <c r="L8" s="41" t="s">
        <v>14</v>
      </c>
      <c r="M8" s="41" t="s">
        <v>14</v>
      </c>
      <c r="N8" s="41" t="s">
        <v>14</v>
      </c>
      <c r="O8" s="5">
        <v>6</v>
      </c>
      <c r="P8" s="5">
        <v>9</v>
      </c>
      <c r="Q8" s="6">
        <v>154</v>
      </c>
      <c r="R8" s="6">
        <v>305</v>
      </c>
      <c r="S8" s="6">
        <v>112</v>
      </c>
      <c r="T8" s="6">
        <v>164</v>
      </c>
      <c r="U8" s="41" t="s">
        <v>14</v>
      </c>
      <c r="V8" s="41" t="s">
        <v>14</v>
      </c>
      <c r="W8" s="41" t="s">
        <v>14</v>
      </c>
      <c r="X8" s="41" t="s">
        <v>14</v>
      </c>
      <c r="Y8" s="28">
        <v>39</v>
      </c>
      <c r="Z8" s="28">
        <v>48</v>
      </c>
      <c r="AA8" s="28"/>
      <c r="AB8" s="7"/>
      <c r="AC8" s="50"/>
    </row>
    <row r="9" spans="1:29" x14ac:dyDescent="0.25">
      <c r="A9" s="2">
        <v>3</v>
      </c>
      <c r="B9" s="3" t="s">
        <v>16</v>
      </c>
      <c r="C9" s="8">
        <v>690</v>
      </c>
      <c r="D9" s="9">
        <v>2396</v>
      </c>
      <c r="E9" s="9">
        <v>390</v>
      </c>
      <c r="F9" s="9">
        <v>985</v>
      </c>
      <c r="G9" s="10">
        <v>0</v>
      </c>
      <c r="H9" s="10">
        <v>0</v>
      </c>
      <c r="I9" s="181">
        <v>14494</v>
      </c>
      <c r="J9" s="182"/>
      <c r="K9" s="181">
        <v>1225</v>
      </c>
      <c r="L9" s="182"/>
      <c r="M9" s="185">
        <v>60000</v>
      </c>
      <c r="N9" s="186"/>
      <c r="O9" s="169">
        <v>126</v>
      </c>
      <c r="P9" s="170"/>
      <c r="Q9" s="169">
        <v>650</v>
      </c>
      <c r="R9" s="170"/>
      <c r="S9" s="171">
        <v>210</v>
      </c>
      <c r="T9" s="172"/>
      <c r="U9" s="41" t="s">
        <v>14</v>
      </c>
      <c r="V9" s="41" t="s">
        <v>14</v>
      </c>
      <c r="W9" s="41" t="s">
        <v>14</v>
      </c>
      <c r="X9" s="41" t="s">
        <v>14</v>
      </c>
      <c r="Y9" s="41" t="s">
        <v>14</v>
      </c>
      <c r="Z9" s="41" t="s">
        <v>14</v>
      </c>
      <c r="AA9" s="28">
        <v>3250</v>
      </c>
      <c r="AB9" s="12"/>
      <c r="AC9" s="50"/>
    </row>
    <row r="10" spans="1:29" x14ac:dyDescent="0.25">
      <c r="A10" s="2">
        <v>4</v>
      </c>
      <c r="B10" s="3" t="s">
        <v>17</v>
      </c>
      <c r="C10" s="13">
        <v>502</v>
      </c>
      <c r="D10" s="9">
        <v>759</v>
      </c>
      <c r="E10" s="9">
        <v>577</v>
      </c>
      <c r="F10" s="9">
        <v>533</v>
      </c>
      <c r="G10" s="31">
        <v>33</v>
      </c>
      <c r="H10" s="31">
        <v>75</v>
      </c>
      <c r="I10" s="181">
        <v>22255</v>
      </c>
      <c r="J10" s="182"/>
      <c r="K10" s="42"/>
      <c r="L10" s="42"/>
      <c r="M10" s="181">
        <v>113600</v>
      </c>
      <c r="N10" s="182"/>
      <c r="O10" s="171">
        <v>381</v>
      </c>
      <c r="P10" s="172"/>
      <c r="Q10" s="171">
        <v>5324</v>
      </c>
      <c r="R10" s="172"/>
      <c r="S10" s="24">
        <v>156</v>
      </c>
      <c r="T10" s="24">
        <v>306</v>
      </c>
      <c r="U10" s="41" t="s">
        <v>14</v>
      </c>
      <c r="V10" s="41" t="s">
        <v>14</v>
      </c>
      <c r="W10" s="41" t="s">
        <v>14</v>
      </c>
      <c r="X10" s="41" t="s">
        <v>14</v>
      </c>
      <c r="Y10" s="41" t="s">
        <v>14</v>
      </c>
      <c r="Z10" s="41" t="s">
        <v>14</v>
      </c>
      <c r="AA10" s="46"/>
      <c r="AB10" s="12"/>
      <c r="AC10" s="50">
        <v>1652</v>
      </c>
    </row>
    <row r="11" spans="1:29" x14ac:dyDescent="0.25">
      <c r="A11" s="2">
        <v>5</v>
      </c>
      <c r="B11" s="3" t="s">
        <v>18</v>
      </c>
      <c r="C11" s="8"/>
      <c r="D11" s="9"/>
      <c r="E11" s="9"/>
      <c r="F11" s="9"/>
      <c r="G11" s="9"/>
      <c r="H11" s="9"/>
      <c r="I11" s="28"/>
      <c r="J11" s="28"/>
      <c r="K11" s="28"/>
      <c r="L11" s="28"/>
      <c r="M11" s="181"/>
      <c r="N11" s="182"/>
      <c r="O11" s="9"/>
      <c r="P11" s="9"/>
      <c r="Q11" s="9"/>
      <c r="R11" s="9"/>
      <c r="S11" s="9"/>
      <c r="T11" s="9"/>
      <c r="U11" s="28"/>
      <c r="V11" s="41" t="s">
        <v>14</v>
      </c>
      <c r="W11" s="41" t="s">
        <v>14</v>
      </c>
      <c r="X11" s="41" t="s">
        <v>14</v>
      </c>
      <c r="Y11" s="41" t="s">
        <v>14</v>
      </c>
      <c r="Z11" s="41" t="s">
        <v>14</v>
      </c>
      <c r="AA11" s="46"/>
      <c r="AB11" s="12"/>
      <c r="AC11" s="50"/>
    </row>
    <row r="12" spans="1:29" x14ac:dyDescent="0.25">
      <c r="A12" s="2">
        <v>6</v>
      </c>
      <c r="B12" s="3" t="s">
        <v>19</v>
      </c>
      <c r="C12" s="8">
        <v>106</v>
      </c>
      <c r="D12" s="9">
        <v>280</v>
      </c>
      <c r="E12" s="9">
        <v>85</v>
      </c>
      <c r="F12" s="9">
        <v>142</v>
      </c>
      <c r="G12" s="9"/>
      <c r="H12" s="9"/>
      <c r="I12" s="28">
        <v>1007</v>
      </c>
      <c r="J12" s="28">
        <v>1286</v>
      </c>
      <c r="K12" s="28">
        <v>0</v>
      </c>
      <c r="L12" s="28">
        <v>0</v>
      </c>
      <c r="M12" s="28">
        <v>0</v>
      </c>
      <c r="N12" s="28">
        <v>0</v>
      </c>
      <c r="O12" s="9">
        <v>128</v>
      </c>
      <c r="P12" s="9">
        <v>208</v>
      </c>
      <c r="Q12" s="10">
        <v>250</v>
      </c>
      <c r="R12" s="10">
        <v>409</v>
      </c>
      <c r="S12" s="10">
        <v>114</v>
      </c>
      <c r="T12" s="10">
        <v>184</v>
      </c>
      <c r="U12" s="43">
        <v>6</v>
      </c>
      <c r="V12" s="28">
        <v>11</v>
      </c>
      <c r="W12" s="28" t="s">
        <v>14</v>
      </c>
      <c r="X12" s="28" t="s">
        <v>14</v>
      </c>
      <c r="Y12" s="28" t="s">
        <v>14</v>
      </c>
      <c r="Z12" s="28" t="s">
        <v>14</v>
      </c>
      <c r="AA12" s="28" t="s">
        <v>14</v>
      </c>
      <c r="AB12" s="12"/>
      <c r="AC12" s="50"/>
    </row>
    <row r="13" spans="1:29" x14ac:dyDescent="0.25">
      <c r="A13" s="2">
        <v>7</v>
      </c>
      <c r="B13" s="3" t="s">
        <v>20</v>
      </c>
      <c r="C13" s="8">
        <v>113</v>
      </c>
      <c r="D13" s="9">
        <v>271</v>
      </c>
      <c r="E13" s="9">
        <v>26</v>
      </c>
      <c r="F13" s="9">
        <v>38</v>
      </c>
      <c r="G13" s="9"/>
      <c r="H13" s="9"/>
      <c r="I13" s="28">
        <v>1296</v>
      </c>
      <c r="J13" s="28">
        <v>1526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10">
        <v>80</v>
      </c>
      <c r="R13" s="10">
        <v>167</v>
      </c>
      <c r="S13" s="10">
        <v>97</v>
      </c>
      <c r="T13" s="10">
        <v>194</v>
      </c>
      <c r="U13" s="43">
        <v>7</v>
      </c>
      <c r="V13" s="43">
        <v>27</v>
      </c>
      <c r="W13" s="28" t="s">
        <v>14</v>
      </c>
      <c r="X13" s="28" t="s">
        <v>14</v>
      </c>
      <c r="Y13" s="28" t="s">
        <v>14</v>
      </c>
      <c r="Z13" s="28" t="s">
        <v>14</v>
      </c>
      <c r="AA13" s="28" t="s">
        <v>14</v>
      </c>
      <c r="AB13" s="12"/>
      <c r="AC13" s="50"/>
    </row>
    <row r="14" spans="1:29" ht="14.25" customHeight="1" x14ac:dyDescent="0.25">
      <c r="A14" s="2">
        <v>8</v>
      </c>
      <c r="B14" s="34" t="s">
        <v>21</v>
      </c>
      <c r="C14" s="8">
        <f>140+163</f>
        <v>303</v>
      </c>
      <c r="D14" s="9">
        <f>285+164</f>
        <v>449</v>
      </c>
      <c r="E14" s="9">
        <f>56+40</f>
        <v>96</v>
      </c>
      <c r="F14" s="9">
        <f>19+12</f>
        <v>31</v>
      </c>
      <c r="G14" s="33"/>
      <c r="H14" s="33"/>
      <c r="I14" s="181">
        <v>4200</v>
      </c>
      <c r="J14" s="182"/>
      <c r="K14" s="28"/>
      <c r="L14" s="28"/>
      <c r="M14" s="44"/>
      <c r="N14" s="45"/>
      <c r="O14" s="24"/>
      <c r="P14" s="24"/>
      <c r="Q14" s="169">
        <v>950</v>
      </c>
      <c r="R14" s="170"/>
      <c r="S14" s="169">
        <v>296</v>
      </c>
      <c r="T14" s="170"/>
      <c r="U14" s="28"/>
      <c r="V14" s="28"/>
      <c r="W14" s="28"/>
      <c r="X14" s="28"/>
      <c r="Y14" s="28">
        <v>20</v>
      </c>
      <c r="Z14" s="43">
        <f>19+12</f>
        <v>31</v>
      </c>
      <c r="AA14" s="43"/>
      <c r="AB14" s="12"/>
      <c r="AC14" s="50"/>
    </row>
    <row r="15" spans="1:29" x14ac:dyDescent="0.25">
      <c r="A15" s="2">
        <v>9</v>
      </c>
      <c r="B15" s="3" t="s">
        <v>22</v>
      </c>
      <c r="C15" s="8">
        <v>1507</v>
      </c>
      <c r="D15" s="9">
        <v>4735</v>
      </c>
      <c r="E15" s="9">
        <v>656</v>
      </c>
      <c r="F15" s="9">
        <v>1085</v>
      </c>
      <c r="G15" s="31"/>
      <c r="H15" s="31"/>
      <c r="I15" s="181">
        <v>37021</v>
      </c>
      <c r="J15" s="182"/>
      <c r="K15" s="181"/>
      <c r="L15" s="182"/>
      <c r="M15" s="181">
        <v>274500</v>
      </c>
      <c r="N15" s="182"/>
      <c r="O15" s="171">
        <v>405</v>
      </c>
      <c r="P15" s="172"/>
      <c r="Q15" s="171">
        <v>725</v>
      </c>
      <c r="R15" s="172"/>
      <c r="S15" s="24">
        <v>745</v>
      </c>
      <c r="T15" s="24">
        <v>742</v>
      </c>
      <c r="U15" s="28">
        <v>191</v>
      </c>
      <c r="V15" s="28">
        <v>235</v>
      </c>
      <c r="W15" s="28">
        <v>1</v>
      </c>
      <c r="X15" s="28">
        <v>2</v>
      </c>
      <c r="Y15" s="28">
        <v>24</v>
      </c>
      <c r="Z15" s="28">
        <v>35</v>
      </c>
      <c r="AA15" s="28"/>
      <c r="AB15" s="12"/>
      <c r="AC15" s="50"/>
    </row>
    <row r="16" spans="1:29" x14ac:dyDescent="0.25">
      <c r="A16" s="2">
        <v>10</v>
      </c>
      <c r="B16" s="14" t="s">
        <v>23</v>
      </c>
      <c r="C16" s="15">
        <v>319</v>
      </c>
      <c r="D16" s="16">
        <v>1499</v>
      </c>
      <c r="E16" s="17">
        <v>255</v>
      </c>
      <c r="F16" s="17">
        <v>582</v>
      </c>
      <c r="G16" s="31" t="s">
        <v>14</v>
      </c>
      <c r="H16" s="31" t="s">
        <v>14</v>
      </c>
      <c r="I16" s="171">
        <v>30437</v>
      </c>
      <c r="J16" s="172"/>
      <c r="K16" s="169">
        <v>800</v>
      </c>
      <c r="L16" s="170"/>
      <c r="M16" s="169">
        <v>95800</v>
      </c>
      <c r="N16" s="170"/>
      <c r="O16" s="169">
        <v>362</v>
      </c>
      <c r="P16" s="170"/>
      <c r="Q16" s="169">
        <v>682</v>
      </c>
      <c r="R16" s="170"/>
      <c r="S16" s="18">
        <v>270</v>
      </c>
      <c r="T16" s="18">
        <v>393</v>
      </c>
      <c r="U16" s="17" t="s">
        <v>14</v>
      </c>
      <c r="V16" s="17" t="s">
        <v>14</v>
      </c>
      <c r="W16" s="17" t="s">
        <v>14</v>
      </c>
      <c r="X16" s="17"/>
      <c r="Y16" s="17">
        <v>173</v>
      </c>
      <c r="Z16" s="17">
        <v>227</v>
      </c>
      <c r="AA16" s="28"/>
      <c r="AB16" s="12"/>
      <c r="AC16" s="50"/>
    </row>
    <row r="17" spans="1:29" ht="15.75" thickBot="1" x14ac:dyDescent="0.3">
      <c r="A17" s="167" t="s">
        <v>24</v>
      </c>
      <c r="B17" s="168"/>
      <c r="C17" s="19">
        <f>SUM(C7:C16)</f>
        <v>4352</v>
      </c>
      <c r="D17" s="19">
        <f t="shared" ref="D17:Z17" si="0">SUM(D7:D16)</f>
        <v>12253</v>
      </c>
      <c r="E17" s="19">
        <f t="shared" si="0"/>
        <v>2721</v>
      </c>
      <c r="F17" s="19">
        <f t="shared" si="0"/>
        <v>4632</v>
      </c>
      <c r="G17" s="19">
        <f t="shared" si="0"/>
        <v>33</v>
      </c>
      <c r="H17" s="19">
        <f t="shared" si="0"/>
        <v>75</v>
      </c>
      <c r="I17" s="19">
        <f>SUM(I7:I16)</f>
        <v>115402</v>
      </c>
      <c r="J17" s="19">
        <f>SUM(J7:J16)</f>
        <v>11887</v>
      </c>
      <c r="K17" s="19">
        <f t="shared" si="0"/>
        <v>2025</v>
      </c>
      <c r="L17" s="19">
        <f t="shared" si="0"/>
        <v>0</v>
      </c>
      <c r="M17" s="19">
        <f t="shared" si="0"/>
        <v>543900</v>
      </c>
      <c r="N17" s="19">
        <f t="shared" si="0"/>
        <v>0</v>
      </c>
      <c r="O17" s="19">
        <f t="shared" si="0"/>
        <v>1454</v>
      </c>
      <c r="P17" s="19">
        <f t="shared" si="0"/>
        <v>288</v>
      </c>
      <c r="Q17" s="19">
        <f t="shared" si="0"/>
        <v>8885</v>
      </c>
      <c r="R17" s="19">
        <f t="shared" si="0"/>
        <v>1349</v>
      </c>
      <c r="S17" s="19">
        <f t="shared" si="0"/>
        <v>2302</v>
      </c>
      <c r="T17" s="19">
        <f t="shared" si="0"/>
        <v>2281</v>
      </c>
      <c r="U17" s="47">
        <f t="shared" si="0"/>
        <v>204</v>
      </c>
      <c r="V17" s="47">
        <f t="shared" si="0"/>
        <v>273</v>
      </c>
      <c r="W17" s="47">
        <f t="shared" si="0"/>
        <v>20</v>
      </c>
      <c r="X17" s="47">
        <f t="shared" si="0"/>
        <v>24</v>
      </c>
      <c r="Y17" s="47">
        <f t="shared" si="0"/>
        <v>279</v>
      </c>
      <c r="Z17" s="47">
        <f t="shared" si="0"/>
        <v>374</v>
      </c>
      <c r="AA17" s="48"/>
      <c r="AB17" s="20"/>
      <c r="AC17" s="50"/>
    </row>
    <row r="18" spans="1:29" x14ac:dyDescent="0.25">
      <c r="A18" s="21"/>
      <c r="B18" s="21"/>
      <c r="C18" s="166">
        <f>C17+D17</f>
        <v>16605</v>
      </c>
      <c r="D18" s="166"/>
      <c r="E18" s="166">
        <f t="shared" ref="E18" si="1">E17+F17</f>
        <v>7353</v>
      </c>
      <c r="F18" s="166"/>
      <c r="G18" s="166">
        <f t="shared" ref="G18" si="2">G17+H17</f>
        <v>108</v>
      </c>
      <c r="H18" s="166"/>
      <c r="I18" s="166">
        <f>I17+J17</f>
        <v>127289</v>
      </c>
      <c r="J18" s="166"/>
      <c r="K18" s="166">
        <f t="shared" ref="K18" si="3">K17+L17</f>
        <v>2025</v>
      </c>
      <c r="L18" s="166"/>
      <c r="M18" s="166">
        <f t="shared" ref="M18" si="4">M17+N17</f>
        <v>543900</v>
      </c>
      <c r="N18" s="166"/>
      <c r="O18" s="166">
        <f t="shared" ref="O18" si="5">O17+P17</f>
        <v>1742</v>
      </c>
      <c r="P18" s="166"/>
      <c r="Q18" s="166">
        <f t="shared" ref="Q18" si="6">Q17+R17</f>
        <v>10234</v>
      </c>
      <c r="R18" s="166"/>
      <c r="S18" s="166">
        <f t="shared" ref="S18" si="7">S17+T17</f>
        <v>4583</v>
      </c>
      <c r="T18" s="166"/>
      <c r="U18" s="166">
        <f t="shared" ref="U18" si="8">U17+V17</f>
        <v>477</v>
      </c>
      <c r="V18" s="166"/>
      <c r="W18" s="166">
        <f t="shared" ref="W18" si="9">W17+X17</f>
        <v>44</v>
      </c>
      <c r="X18" s="166"/>
      <c r="Y18" s="179">
        <f t="shared" ref="Y18" si="10">Y17+Z17</f>
        <v>653</v>
      </c>
      <c r="Z18" s="180"/>
      <c r="AA18" s="40">
        <f>SUM(AA7:AA17)</f>
        <v>3250</v>
      </c>
      <c r="AB18" s="22"/>
      <c r="AC18" s="50">
        <f>SUM(AC7:AC17)</f>
        <v>1652</v>
      </c>
    </row>
    <row r="21" spans="1:29" x14ac:dyDescent="0.25">
      <c r="W21" s="54" t="s">
        <v>48</v>
      </c>
    </row>
    <row r="22" spans="1:29" x14ac:dyDescent="0.25">
      <c r="W22" s="54" t="s">
        <v>49</v>
      </c>
    </row>
    <row r="23" spans="1:29" x14ac:dyDescent="0.25">
      <c r="W23" s="55"/>
    </row>
    <row r="24" spans="1:29" x14ac:dyDescent="0.25">
      <c r="W24" s="55"/>
    </row>
    <row r="25" spans="1:29" x14ac:dyDescent="0.25">
      <c r="W25" s="55"/>
    </row>
    <row r="26" spans="1:29" x14ac:dyDescent="0.25">
      <c r="W26" s="56" t="s">
        <v>50</v>
      </c>
    </row>
    <row r="27" spans="1:29" x14ac:dyDescent="0.25">
      <c r="W27" s="57" t="s">
        <v>51</v>
      </c>
    </row>
    <row r="28" spans="1:29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7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C5:AC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B1"/>
    <mergeCell ref="A2:AB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  <mergeCell ref="AB5:AB6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90" zoomScaleNormal="90" workbookViewId="0">
      <selection activeCell="D12" sqref="D12"/>
    </sheetView>
  </sheetViews>
  <sheetFormatPr defaultRowHeight="15" x14ac:dyDescent="0.25"/>
  <cols>
    <col min="1" max="1" width="7.140625" customWidth="1"/>
    <col min="2" max="2" width="16" customWidth="1"/>
    <col min="9" max="9" width="12.42578125" customWidth="1"/>
    <col min="10" max="10" width="9.28515625" bestFit="1" customWidth="1"/>
    <col min="11" max="11" width="9.5703125" bestFit="1" customWidth="1"/>
    <col min="13" max="13" width="11.140625" customWidth="1"/>
    <col min="29" max="29" width="18" customWidth="1"/>
  </cols>
  <sheetData>
    <row r="1" spans="1:29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9" x14ac:dyDescent="0.25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4" spans="1:29" x14ac:dyDescent="0.25">
      <c r="A4" s="178" t="s">
        <v>39</v>
      </c>
      <c r="B4" s="178"/>
      <c r="C4" s="32" t="s">
        <v>53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43</v>
      </c>
      <c r="AB5" s="175" t="s">
        <v>10</v>
      </c>
      <c r="AC5" s="183" t="s">
        <v>44</v>
      </c>
    </row>
    <row r="6" spans="1:29" ht="15.75" thickBot="1" x14ac:dyDescent="0.3">
      <c r="A6" s="176"/>
      <c r="B6" s="176"/>
      <c r="C6" s="53" t="s">
        <v>11</v>
      </c>
      <c r="D6" s="53" t="s">
        <v>12</v>
      </c>
      <c r="E6" s="53" t="s">
        <v>11</v>
      </c>
      <c r="F6" s="53" t="s">
        <v>12</v>
      </c>
      <c r="G6" s="53" t="s">
        <v>11</v>
      </c>
      <c r="H6" s="53" t="s">
        <v>12</v>
      </c>
      <c r="I6" s="53" t="s">
        <v>11</v>
      </c>
      <c r="J6" s="53" t="s">
        <v>12</v>
      </c>
      <c r="K6" s="53" t="s">
        <v>11</v>
      </c>
      <c r="L6" s="53" t="s">
        <v>12</v>
      </c>
      <c r="M6" s="53" t="s">
        <v>11</v>
      </c>
      <c r="N6" s="53" t="s">
        <v>12</v>
      </c>
      <c r="O6" s="53" t="s">
        <v>11</v>
      </c>
      <c r="P6" s="53" t="s">
        <v>12</v>
      </c>
      <c r="Q6" s="53" t="s">
        <v>11</v>
      </c>
      <c r="R6" s="53" t="s">
        <v>12</v>
      </c>
      <c r="S6" s="53" t="s">
        <v>11</v>
      </c>
      <c r="T6" s="53" t="s">
        <v>12</v>
      </c>
      <c r="U6" s="53" t="s">
        <v>11</v>
      </c>
      <c r="V6" s="53" t="s">
        <v>12</v>
      </c>
      <c r="W6" s="53" t="s">
        <v>11</v>
      </c>
      <c r="X6" s="53" t="s">
        <v>12</v>
      </c>
      <c r="Y6" s="53" t="s">
        <v>11</v>
      </c>
      <c r="Z6" s="53" t="s">
        <v>12</v>
      </c>
      <c r="AA6" s="176"/>
      <c r="AB6" s="176"/>
      <c r="AC6" s="184"/>
    </row>
    <row r="7" spans="1:29" x14ac:dyDescent="0.25">
      <c r="A7" s="2">
        <v>1</v>
      </c>
      <c r="B7" s="3" t="s">
        <v>13</v>
      </c>
      <c r="C7" s="4">
        <v>766</v>
      </c>
      <c r="D7" s="5">
        <v>1723</v>
      </c>
      <c r="E7" s="5">
        <v>595</v>
      </c>
      <c r="F7" s="5">
        <v>1158</v>
      </c>
      <c r="G7" s="6">
        <v>0</v>
      </c>
      <c r="H7" s="6">
        <v>0</v>
      </c>
      <c r="I7" s="41">
        <v>4446</v>
      </c>
      <c r="J7" s="41">
        <v>5948</v>
      </c>
      <c r="K7" s="41" t="s">
        <v>14</v>
      </c>
      <c r="L7" s="41" t="s">
        <v>14</v>
      </c>
      <c r="M7" s="41" t="s">
        <v>14</v>
      </c>
      <c r="N7" s="41" t="s">
        <v>14</v>
      </c>
      <c r="O7" s="6">
        <v>47</v>
      </c>
      <c r="P7" s="6">
        <v>48</v>
      </c>
      <c r="Q7" s="6">
        <v>4</v>
      </c>
      <c r="R7" s="6">
        <v>15</v>
      </c>
      <c r="S7" s="5">
        <v>325</v>
      </c>
      <c r="T7" s="5">
        <v>298</v>
      </c>
      <c r="U7" s="41" t="s">
        <v>14</v>
      </c>
      <c r="V7" s="41" t="s">
        <v>14</v>
      </c>
      <c r="W7" s="41">
        <v>19</v>
      </c>
      <c r="X7" s="41">
        <v>22</v>
      </c>
      <c r="Y7" s="41">
        <v>23</v>
      </c>
      <c r="Z7" s="41">
        <v>33</v>
      </c>
      <c r="AA7" s="41"/>
      <c r="AB7" s="7"/>
      <c r="AC7" s="51"/>
    </row>
    <row r="8" spans="1:29" x14ac:dyDescent="0.25">
      <c r="A8" s="2">
        <v>2</v>
      </c>
      <c r="B8" s="3" t="s">
        <v>15</v>
      </c>
      <c r="C8" s="8">
        <v>71</v>
      </c>
      <c r="D8" s="9">
        <v>171</v>
      </c>
      <c r="E8" s="9">
        <v>28</v>
      </c>
      <c r="F8" s="9">
        <v>119</v>
      </c>
      <c r="G8" s="9" t="s">
        <v>14</v>
      </c>
      <c r="H8" s="9" t="s">
        <v>14</v>
      </c>
      <c r="I8" s="28">
        <v>257</v>
      </c>
      <c r="J8" s="28">
        <v>3210</v>
      </c>
      <c r="K8" s="41" t="s">
        <v>14</v>
      </c>
      <c r="L8" s="41" t="s">
        <v>14</v>
      </c>
      <c r="M8" s="41" t="s">
        <v>14</v>
      </c>
      <c r="N8" s="41" t="s">
        <v>14</v>
      </c>
      <c r="O8" s="41">
        <v>6</v>
      </c>
      <c r="P8" s="41">
        <v>9</v>
      </c>
      <c r="Q8" s="6">
        <v>154</v>
      </c>
      <c r="R8" s="6">
        <v>305</v>
      </c>
      <c r="S8" s="6">
        <v>112</v>
      </c>
      <c r="T8" s="6">
        <v>164</v>
      </c>
      <c r="U8" s="41" t="s">
        <v>14</v>
      </c>
      <c r="V8" s="41" t="s">
        <v>14</v>
      </c>
      <c r="W8" s="41" t="s">
        <v>14</v>
      </c>
      <c r="X8" s="41" t="s">
        <v>14</v>
      </c>
      <c r="Y8" s="28">
        <v>39</v>
      </c>
      <c r="Z8" s="28">
        <v>48</v>
      </c>
      <c r="AA8" s="28"/>
      <c r="AB8" s="7"/>
      <c r="AC8" s="50"/>
    </row>
    <row r="9" spans="1:29" x14ac:dyDescent="0.25">
      <c r="A9" s="2">
        <v>3</v>
      </c>
      <c r="B9" s="3" t="s">
        <v>16</v>
      </c>
      <c r="C9" s="8">
        <v>690</v>
      </c>
      <c r="D9" s="9">
        <v>2396</v>
      </c>
      <c r="E9" s="9">
        <v>390</v>
      </c>
      <c r="F9" s="9">
        <v>985</v>
      </c>
      <c r="G9" s="10">
        <v>0</v>
      </c>
      <c r="H9" s="10">
        <v>0</v>
      </c>
      <c r="I9" s="181"/>
      <c r="J9" s="182"/>
      <c r="K9" s="181">
        <v>1225</v>
      </c>
      <c r="L9" s="182"/>
      <c r="M9" s="185">
        <v>60000</v>
      </c>
      <c r="N9" s="186"/>
      <c r="O9" s="169">
        <v>126</v>
      </c>
      <c r="P9" s="170"/>
      <c r="Q9" s="169">
        <v>650</v>
      </c>
      <c r="R9" s="170"/>
      <c r="S9" s="171">
        <v>210</v>
      </c>
      <c r="T9" s="172"/>
      <c r="U9" s="28"/>
      <c r="V9" s="28"/>
      <c r="W9" s="28"/>
      <c r="X9" s="28"/>
      <c r="Y9" s="28"/>
      <c r="Z9" s="28"/>
      <c r="AA9" s="28">
        <v>3250</v>
      </c>
      <c r="AB9" s="12"/>
      <c r="AC9" s="50"/>
    </row>
    <row r="10" spans="1:29" x14ac:dyDescent="0.25">
      <c r="A10" s="2">
        <v>4</v>
      </c>
      <c r="B10" s="3" t="s">
        <v>17</v>
      </c>
      <c r="C10" s="13">
        <v>502</v>
      </c>
      <c r="D10" s="9">
        <v>759</v>
      </c>
      <c r="E10" s="9">
        <v>577</v>
      </c>
      <c r="F10" s="9">
        <v>533</v>
      </c>
      <c r="G10" s="31">
        <v>33</v>
      </c>
      <c r="H10" s="31">
        <v>75</v>
      </c>
      <c r="I10" s="181">
        <v>22255</v>
      </c>
      <c r="J10" s="182"/>
      <c r="K10" s="42"/>
      <c r="L10" s="42"/>
      <c r="M10" s="181">
        <v>113600</v>
      </c>
      <c r="N10" s="182"/>
      <c r="O10" s="171">
        <v>381</v>
      </c>
      <c r="P10" s="172"/>
      <c r="Q10" s="171">
        <v>5324</v>
      </c>
      <c r="R10" s="172"/>
      <c r="S10" s="24">
        <v>156</v>
      </c>
      <c r="T10" s="24">
        <v>306</v>
      </c>
      <c r="U10" s="28"/>
      <c r="V10" s="28"/>
      <c r="W10" s="28"/>
      <c r="X10" s="28"/>
      <c r="Y10" s="46"/>
      <c r="Z10" s="46"/>
      <c r="AA10" s="46"/>
      <c r="AB10" s="12"/>
      <c r="AC10" s="50">
        <v>1652</v>
      </c>
    </row>
    <row r="11" spans="1:29" x14ac:dyDescent="0.25">
      <c r="A11" s="2">
        <v>5</v>
      </c>
      <c r="B11" s="3" t="s">
        <v>18</v>
      </c>
      <c r="C11" s="8">
        <v>606</v>
      </c>
      <c r="D11" s="9">
        <v>2212</v>
      </c>
      <c r="E11" s="9">
        <v>181</v>
      </c>
      <c r="F11" s="9">
        <v>528</v>
      </c>
      <c r="G11" s="9">
        <v>4</v>
      </c>
      <c r="H11" s="9">
        <v>9</v>
      </c>
      <c r="I11" s="28">
        <v>3575</v>
      </c>
      <c r="J11" s="28">
        <v>11784</v>
      </c>
      <c r="K11" s="28" t="s">
        <v>14</v>
      </c>
      <c r="L11" s="28" t="s">
        <v>14</v>
      </c>
      <c r="M11" s="181">
        <v>31350</v>
      </c>
      <c r="N11" s="182"/>
      <c r="O11" s="9">
        <v>53</v>
      </c>
      <c r="P11" s="9">
        <v>123</v>
      </c>
      <c r="Q11" s="9">
        <v>154</v>
      </c>
      <c r="R11" s="9">
        <v>461</v>
      </c>
      <c r="S11" s="9">
        <v>516</v>
      </c>
      <c r="T11" s="9">
        <v>938</v>
      </c>
      <c r="U11" s="28">
        <v>131</v>
      </c>
      <c r="V11" s="28"/>
      <c r="W11" s="28"/>
      <c r="X11" s="28"/>
      <c r="Y11" s="46"/>
      <c r="Z11" s="46"/>
      <c r="AA11" s="46"/>
      <c r="AB11" s="12"/>
      <c r="AC11" s="50"/>
    </row>
    <row r="12" spans="1:29" x14ac:dyDescent="0.25">
      <c r="A12" s="2">
        <v>6</v>
      </c>
      <c r="B12" s="3" t="s">
        <v>19</v>
      </c>
      <c r="C12" s="8">
        <v>106</v>
      </c>
      <c r="D12" s="9">
        <v>280</v>
      </c>
      <c r="E12" s="9">
        <v>85</v>
      </c>
      <c r="F12" s="9">
        <v>142</v>
      </c>
      <c r="G12" s="9"/>
      <c r="H12" s="9"/>
      <c r="I12" s="28">
        <v>1007</v>
      </c>
      <c r="J12" s="28">
        <v>1286</v>
      </c>
      <c r="K12" s="28">
        <v>0</v>
      </c>
      <c r="L12" s="28">
        <v>0</v>
      </c>
      <c r="M12" s="28">
        <v>0</v>
      </c>
      <c r="N12" s="28">
        <v>0</v>
      </c>
      <c r="O12" s="9">
        <v>128</v>
      </c>
      <c r="P12" s="9">
        <v>208</v>
      </c>
      <c r="Q12" s="10">
        <v>250</v>
      </c>
      <c r="R12" s="10">
        <v>409</v>
      </c>
      <c r="S12" s="10">
        <v>114</v>
      </c>
      <c r="T12" s="10">
        <v>184</v>
      </c>
      <c r="U12" s="43">
        <v>6</v>
      </c>
      <c r="V12" s="28">
        <v>11</v>
      </c>
      <c r="W12" s="28" t="s">
        <v>14</v>
      </c>
      <c r="X12" s="28" t="s">
        <v>14</v>
      </c>
      <c r="Y12" s="28" t="s">
        <v>14</v>
      </c>
      <c r="Z12" s="28" t="s">
        <v>14</v>
      </c>
      <c r="AA12" s="28" t="s">
        <v>14</v>
      </c>
      <c r="AB12" s="12"/>
      <c r="AC12" s="50"/>
    </row>
    <row r="13" spans="1:29" x14ac:dyDescent="0.25">
      <c r="A13" s="2">
        <v>7</v>
      </c>
      <c r="B13" s="3" t="s">
        <v>20</v>
      </c>
      <c r="C13" s="8">
        <v>113</v>
      </c>
      <c r="D13" s="9">
        <v>271</v>
      </c>
      <c r="E13" s="9">
        <v>26</v>
      </c>
      <c r="F13" s="9">
        <v>38</v>
      </c>
      <c r="G13" s="9"/>
      <c r="H13" s="9"/>
      <c r="I13" s="28">
        <v>1296</v>
      </c>
      <c r="J13" s="28">
        <v>1526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10">
        <v>80</v>
      </c>
      <c r="R13" s="10">
        <v>167</v>
      </c>
      <c r="S13" s="10">
        <v>97</v>
      </c>
      <c r="T13" s="10">
        <v>194</v>
      </c>
      <c r="U13" s="43">
        <v>7</v>
      </c>
      <c r="V13" s="43">
        <v>27</v>
      </c>
      <c r="W13" s="28" t="s">
        <v>14</v>
      </c>
      <c r="X13" s="28" t="s">
        <v>14</v>
      </c>
      <c r="Y13" s="28" t="s">
        <v>14</v>
      </c>
      <c r="Z13" s="28" t="s">
        <v>14</v>
      </c>
      <c r="AA13" s="28" t="s">
        <v>14</v>
      </c>
      <c r="AB13" s="12"/>
      <c r="AC13" s="50"/>
    </row>
    <row r="14" spans="1:29" ht="14.25" customHeight="1" x14ac:dyDescent="0.25">
      <c r="A14" s="2">
        <v>8</v>
      </c>
      <c r="B14" s="34" t="s">
        <v>21</v>
      </c>
      <c r="C14" s="8">
        <f>140+163</f>
        <v>303</v>
      </c>
      <c r="D14" s="9">
        <f>285+164</f>
        <v>449</v>
      </c>
      <c r="E14" s="9">
        <f>56+40</f>
        <v>96</v>
      </c>
      <c r="F14" s="9">
        <f>19+12</f>
        <v>31</v>
      </c>
      <c r="G14" s="33"/>
      <c r="H14" s="33"/>
      <c r="I14" s="181">
        <v>4200</v>
      </c>
      <c r="J14" s="182"/>
      <c r="K14" s="28"/>
      <c r="L14" s="28"/>
      <c r="M14" s="44"/>
      <c r="N14" s="45"/>
      <c r="O14" s="24"/>
      <c r="P14" s="24"/>
      <c r="Q14" s="169">
        <v>950</v>
      </c>
      <c r="R14" s="170"/>
      <c r="S14" s="169">
        <v>296</v>
      </c>
      <c r="T14" s="170"/>
      <c r="U14" s="28"/>
      <c r="V14" s="28"/>
      <c r="W14" s="28"/>
      <c r="X14" s="28"/>
      <c r="Y14" s="28">
        <v>20</v>
      </c>
      <c r="Z14" s="43">
        <f>19+12</f>
        <v>31</v>
      </c>
      <c r="AA14" s="43"/>
      <c r="AB14" s="12"/>
      <c r="AC14" s="50"/>
    </row>
    <row r="15" spans="1:29" x14ac:dyDescent="0.25">
      <c r="A15" s="2">
        <v>9</v>
      </c>
      <c r="B15" s="3" t="s">
        <v>22</v>
      </c>
      <c r="C15" s="8">
        <v>1507</v>
      </c>
      <c r="D15" s="9">
        <v>4735</v>
      </c>
      <c r="E15" s="9">
        <v>656</v>
      </c>
      <c r="F15" s="9">
        <v>1085</v>
      </c>
      <c r="G15" s="31"/>
      <c r="H15" s="31"/>
      <c r="I15" s="181">
        <v>37021</v>
      </c>
      <c r="J15" s="182"/>
      <c r="K15" s="181"/>
      <c r="L15" s="182"/>
      <c r="M15" s="181">
        <v>274500</v>
      </c>
      <c r="N15" s="182"/>
      <c r="O15" s="171">
        <v>405</v>
      </c>
      <c r="P15" s="172"/>
      <c r="Q15" s="171">
        <v>725</v>
      </c>
      <c r="R15" s="172"/>
      <c r="S15" s="24">
        <v>745</v>
      </c>
      <c r="T15" s="24">
        <v>742</v>
      </c>
      <c r="U15" s="28">
        <v>191</v>
      </c>
      <c r="V15" s="28">
        <v>235</v>
      </c>
      <c r="W15" s="28">
        <v>1</v>
      </c>
      <c r="X15" s="28">
        <v>2</v>
      </c>
      <c r="Y15" s="28">
        <v>24</v>
      </c>
      <c r="Z15" s="28">
        <v>35</v>
      </c>
      <c r="AA15" s="28"/>
      <c r="AB15" s="12"/>
      <c r="AC15" s="50"/>
    </row>
    <row r="16" spans="1:29" x14ac:dyDescent="0.25">
      <c r="A16" s="2">
        <v>10</v>
      </c>
      <c r="B16" s="14" t="s">
        <v>23</v>
      </c>
      <c r="C16" s="15">
        <v>319</v>
      </c>
      <c r="D16" s="16">
        <v>1499</v>
      </c>
      <c r="E16" s="17">
        <v>255</v>
      </c>
      <c r="F16" s="17">
        <v>582</v>
      </c>
      <c r="G16" s="31" t="s">
        <v>14</v>
      </c>
      <c r="H16" s="31" t="s">
        <v>14</v>
      </c>
      <c r="I16" s="171">
        <v>30437</v>
      </c>
      <c r="J16" s="172"/>
      <c r="K16" s="169">
        <v>800</v>
      </c>
      <c r="L16" s="170"/>
      <c r="M16" s="169">
        <v>95800</v>
      </c>
      <c r="N16" s="170"/>
      <c r="O16" s="169">
        <v>362</v>
      </c>
      <c r="P16" s="170"/>
      <c r="Q16" s="169">
        <v>682</v>
      </c>
      <c r="R16" s="170"/>
      <c r="S16" s="18">
        <v>270</v>
      </c>
      <c r="T16" s="18">
        <v>393</v>
      </c>
      <c r="U16" s="17" t="s">
        <v>14</v>
      </c>
      <c r="V16" s="17" t="s">
        <v>14</v>
      </c>
      <c r="W16" s="17" t="s">
        <v>14</v>
      </c>
      <c r="X16" s="17"/>
      <c r="Y16" s="17">
        <v>173</v>
      </c>
      <c r="Z16" s="17">
        <v>227</v>
      </c>
      <c r="AA16" s="28"/>
      <c r="AB16" s="12"/>
      <c r="AC16" s="50"/>
    </row>
    <row r="17" spans="1:29" ht="15.75" thickBot="1" x14ac:dyDescent="0.3">
      <c r="A17" s="167" t="s">
        <v>24</v>
      </c>
      <c r="B17" s="168"/>
      <c r="C17" s="19">
        <f>SUM(C7:C16)</f>
        <v>4983</v>
      </c>
      <c r="D17" s="19">
        <f t="shared" ref="D17:Z17" si="0">SUM(D7:D16)</f>
        <v>14495</v>
      </c>
      <c r="E17" s="19">
        <f t="shared" si="0"/>
        <v>2889</v>
      </c>
      <c r="F17" s="19">
        <f t="shared" si="0"/>
        <v>5201</v>
      </c>
      <c r="G17" s="19">
        <f t="shared" si="0"/>
        <v>37</v>
      </c>
      <c r="H17" s="19">
        <f t="shared" si="0"/>
        <v>84</v>
      </c>
      <c r="I17" s="19">
        <f>SUM(I7:I16)</f>
        <v>104494</v>
      </c>
      <c r="J17" s="19">
        <f>SUM(J7:J16)</f>
        <v>23754</v>
      </c>
      <c r="K17" s="19">
        <f t="shared" si="0"/>
        <v>2025</v>
      </c>
      <c r="L17" s="19">
        <f t="shared" si="0"/>
        <v>0</v>
      </c>
      <c r="M17" s="19">
        <f t="shared" si="0"/>
        <v>575250</v>
      </c>
      <c r="N17" s="19">
        <f t="shared" si="0"/>
        <v>0</v>
      </c>
      <c r="O17" s="19">
        <f t="shared" si="0"/>
        <v>1508</v>
      </c>
      <c r="P17" s="19">
        <f t="shared" si="0"/>
        <v>388</v>
      </c>
      <c r="Q17" s="19">
        <f t="shared" si="0"/>
        <v>8973</v>
      </c>
      <c r="R17" s="19">
        <f t="shared" si="0"/>
        <v>1357</v>
      </c>
      <c r="S17" s="19">
        <f t="shared" si="0"/>
        <v>2841</v>
      </c>
      <c r="T17" s="19">
        <f t="shared" si="0"/>
        <v>3219</v>
      </c>
      <c r="U17" s="47">
        <f t="shared" si="0"/>
        <v>335</v>
      </c>
      <c r="V17" s="47">
        <f t="shared" si="0"/>
        <v>273</v>
      </c>
      <c r="W17" s="47">
        <f t="shared" si="0"/>
        <v>20</v>
      </c>
      <c r="X17" s="47">
        <f t="shared" si="0"/>
        <v>24</v>
      </c>
      <c r="Y17" s="47">
        <f t="shared" si="0"/>
        <v>279</v>
      </c>
      <c r="Z17" s="47">
        <f t="shared" si="0"/>
        <v>374</v>
      </c>
      <c r="AA17" s="48"/>
      <c r="AB17" s="20"/>
      <c r="AC17" s="50"/>
    </row>
    <row r="18" spans="1:29" x14ac:dyDescent="0.25">
      <c r="A18" s="21"/>
      <c r="B18" s="21"/>
      <c r="C18" s="166">
        <f>C17+D17</f>
        <v>19478</v>
      </c>
      <c r="D18" s="166"/>
      <c r="E18" s="166">
        <f t="shared" ref="E18" si="1">E17+F17</f>
        <v>8090</v>
      </c>
      <c r="F18" s="166"/>
      <c r="G18" s="166">
        <f t="shared" ref="G18" si="2">G17+H17</f>
        <v>121</v>
      </c>
      <c r="H18" s="166"/>
      <c r="I18" s="166">
        <f>I17+J17</f>
        <v>128248</v>
      </c>
      <c r="J18" s="166"/>
      <c r="K18" s="166">
        <f t="shared" ref="K18" si="3">K17+L17</f>
        <v>2025</v>
      </c>
      <c r="L18" s="166"/>
      <c r="M18" s="166">
        <f t="shared" ref="M18" si="4">M17+N17</f>
        <v>575250</v>
      </c>
      <c r="N18" s="166"/>
      <c r="O18" s="166">
        <f t="shared" ref="O18" si="5">O17+P17</f>
        <v>1896</v>
      </c>
      <c r="P18" s="166"/>
      <c r="Q18" s="166">
        <f t="shared" ref="Q18" si="6">Q17+R17</f>
        <v>10330</v>
      </c>
      <c r="R18" s="166"/>
      <c r="S18" s="166">
        <f t="shared" ref="S18" si="7">S17+T17</f>
        <v>6060</v>
      </c>
      <c r="T18" s="166"/>
      <c r="U18" s="166">
        <f t="shared" ref="U18" si="8">U17+V17</f>
        <v>608</v>
      </c>
      <c r="V18" s="166"/>
      <c r="W18" s="166">
        <f t="shared" ref="W18" si="9">W17+X17</f>
        <v>44</v>
      </c>
      <c r="X18" s="166"/>
      <c r="Y18" s="179">
        <f t="shared" ref="Y18" si="10">Y17+Z17</f>
        <v>653</v>
      </c>
      <c r="Z18" s="180"/>
      <c r="AA18" s="52">
        <f>SUM(AA7:AA17)</f>
        <v>3250</v>
      </c>
      <c r="AB18" s="22"/>
      <c r="AC18" s="50">
        <f>SUM(AC7:AC17)</f>
        <v>1652</v>
      </c>
    </row>
    <row r="21" spans="1:29" x14ac:dyDescent="0.25">
      <c r="W21" s="54" t="s">
        <v>48</v>
      </c>
    </row>
    <row r="22" spans="1:29" x14ac:dyDescent="0.25">
      <c r="W22" s="54" t="s">
        <v>49</v>
      </c>
    </row>
    <row r="23" spans="1:29" x14ac:dyDescent="0.25">
      <c r="W23" s="55"/>
    </row>
    <row r="24" spans="1:29" x14ac:dyDescent="0.25">
      <c r="W24" s="55"/>
    </row>
    <row r="25" spans="1:29" x14ac:dyDescent="0.25">
      <c r="W25" s="55"/>
    </row>
    <row r="26" spans="1:29" x14ac:dyDescent="0.25">
      <c r="W26" s="56" t="s">
        <v>50</v>
      </c>
    </row>
    <row r="27" spans="1:29" x14ac:dyDescent="0.25">
      <c r="W27" s="57" t="s">
        <v>51</v>
      </c>
    </row>
    <row r="28" spans="1:29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7">
    <mergeCell ref="A1:AB1"/>
    <mergeCell ref="A2:AB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  <mergeCell ref="AB5:AB6"/>
    <mergeCell ref="AC5:AC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I10:J10"/>
    <mergeCell ref="M10:N10"/>
    <mergeCell ref="O10:P10"/>
    <mergeCell ref="Q10:R10"/>
    <mergeCell ref="M11:N11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</mergeCells>
  <pageMargins left="0.59055118110236227" right="0.70866141732283472" top="0.74803149606299213" bottom="0.74803149606299213" header="0.31496062992125984" footer="0.31496062992125984"/>
  <pageSetup paperSize="5" scale="55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90" zoomScaleNormal="90" workbookViewId="0">
      <selection activeCell="B7" sqref="B7"/>
    </sheetView>
  </sheetViews>
  <sheetFormatPr defaultRowHeight="15" x14ac:dyDescent="0.25"/>
  <cols>
    <col min="1" max="1" width="7.140625" customWidth="1"/>
    <col min="2" max="2" width="17.42578125" customWidth="1"/>
    <col min="9" max="9" width="12.42578125" customWidth="1"/>
    <col min="10" max="10" width="9.28515625" bestFit="1" customWidth="1"/>
    <col min="11" max="11" width="9.5703125" bestFit="1" customWidth="1"/>
    <col min="13" max="13" width="11.140625" customWidth="1"/>
    <col min="29" max="29" width="18" customWidth="1"/>
  </cols>
  <sheetData>
    <row r="1" spans="1:29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9" x14ac:dyDescent="0.25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4" spans="1:29" x14ac:dyDescent="0.25">
      <c r="A4" s="178" t="s">
        <v>39</v>
      </c>
      <c r="B4" s="178"/>
      <c r="C4" s="32" t="s">
        <v>54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43</v>
      </c>
      <c r="AB5" s="175" t="s">
        <v>10</v>
      </c>
      <c r="AC5" s="183" t="s">
        <v>44</v>
      </c>
    </row>
    <row r="6" spans="1:29" ht="15.75" thickBot="1" x14ac:dyDescent="0.3">
      <c r="A6" s="176"/>
      <c r="B6" s="176"/>
      <c r="C6" s="59" t="s">
        <v>11</v>
      </c>
      <c r="D6" s="59" t="s">
        <v>12</v>
      </c>
      <c r="E6" s="59" t="s">
        <v>11</v>
      </c>
      <c r="F6" s="59" t="s">
        <v>12</v>
      </c>
      <c r="G6" s="59" t="s">
        <v>11</v>
      </c>
      <c r="H6" s="59" t="s">
        <v>12</v>
      </c>
      <c r="I6" s="59" t="s">
        <v>11</v>
      </c>
      <c r="J6" s="59" t="s">
        <v>12</v>
      </c>
      <c r="K6" s="59" t="s">
        <v>11</v>
      </c>
      <c r="L6" s="59" t="s">
        <v>12</v>
      </c>
      <c r="M6" s="59" t="s">
        <v>11</v>
      </c>
      <c r="N6" s="59" t="s">
        <v>12</v>
      </c>
      <c r="O6" s="59" t="s">
        <v>11</v>
      </c>
      <c r="P6" s="59" t="s">
        <v>12</v>
      </c>
      <c r="Q6" s="59" t="s">
        <v>11</v>
      </c>
      <c r="R6" s="59" t="s">
        <v>12</v>
      </c>
      <c r="S6" s="59" t="s">
        <v>11</v>
      </c>
      <c r="T6" s="59" t="s">
        <v>12</v>
      </c>
      <c r="U6" s="59" t="s">
        <v>11</v>
      </c>
      <c r="V6" s="59" t="s">
        <v>12</v>
      </c>
      <c r="W6" s="59" t="s">
        <v>11</v>
      </c>
      <c r="X6" s="59" t="s">
        <v>12</v>
      </c>
      <c r="Y6" s="59" t="s">
        <v>11</v>
      </c>
      <c r="Z6" s="59" t="s">
        <v>12</v>
      </c>
      <c r="AA6" s="176"/>
      <c r="AB6" s="176"/>
      <c r="AC6" s="184"/>
    </row>
    <row r="7" spans="1:29" x14ac:dyDescent="0.25">
      <c r="A7" s="2">
        <v>1</v>
      </c>
      <c r="B7" s="3" t="s">
        <v>13</v>
      </c>
      <c r="C7" s="4">
        <v>768</v>
      </c>
      <c r="D7" s="5">
        <v>1758</v>
      </c>
      <c r="E7" s="5">
        <v>585</v>
      </c>
      <c r="F7" s="5">
        <v>1202</v>
      </c>
      <c r="G7" s="6">
        <v>0</v>
      </c>
      <c r="H7" s="6">
        <v>0</v>
      </c>
      <c r="I7" s="41">
        <v>4404</v>
      </c>
      <c r="J7" s="41">
        <v>5987</v>
      </c>
      <c r="K7" s="41" t="s">
        <v>14</v>
      </c>
      <c r="L7" s="41" t="s">
        <v>14</v>
      </c>
      <c r="M7" s="41" t="s">
        <v>14</v>
      </c>
      <c r="N7" s="41" t="s">
        <v>14</v>
      </c>
      <c r="O7" s="6">
        <v>47</v>
      </c>
      <c r="P7" s="6">
        <v>78</v>
      </c>
      <c r="Q7" s="6">
        <v>73</v>
      </c>
      <c r="R7" s="6">
        <v>479</v>
      </c>
      <c r="S7" s="5">
        <v>326</v>
      </c>
      <c r="T7" s="5">
        <v>298</v>
      </c>
      <c r="U7" s="41" t="s">
        <v>14</v>
      </c>
      <c r="V7" s="41" t="s">
        <v>14</v>
      </c>
      <c r="W7" s="41">
        <v>19</v>
      </c>
      <c r="X7" s="41">
        <v>22</v>
      </c>
      <c r="Y7" s="41">
        <v>23</v>
      </c>
      <c r="Z7" s="41">
        <v>33</v>
      </c>
      <c r="AA7" s="41"/>
      <c r="AB7" s="7"/>
      <c r="AC7" s="51"/>
    </row>
    <row r="8" spans="1:29" x14ac:dyDescent="0.25">
      <c r="A8" s="2">
        <v>2</v>
      </c>
      <c r="B8" s="3" t="s">
        <v>15</v>
      </c>
      <c r="C8" s="8">
        <v>77</v>
      </c>
      <c r="D8" s="9">
        <v>178</v>
      </c>
      <c r="E8" s="9">
        <v>29</v>
      </c>
      <c r="F8" s="9">
        <v>159</v>
      </c>
      <c r="G8" s="6">
        <v>0</v>
      </c>
      <c r="H8" s="6">
        <v>0</v>
      </c>
      <c r="I8" s="28">
        <v>257</v>
      </c>
      <c r="J8" s="28">
        <v>3210</v>
      </c>
      <c r="K8" s="41" t="s">
        <v>14</v>
      </c>
      <c r="L8" s="41" t="s">
        <v>14</v>
      </c>
      <c r="M8" s="41" t="s">
        <v>14</v>
      </c>
      <c r="N8" s="41" t="s">
        <v>14</v>
      </c>
      <c r="O8" s="5">
        <v>6</v>
      </c>
      <c r="P8" s="5">
        <v>9</v>
      </c>
      <c r="Q8" s="6">
        <v>154</v>
      </c>
      <c r="R8" s="6">
        <v>305</v>
      </c>
      <c r="S8" s="6">
        <v>112</v>
      </c>
      <c r="T8" s="6">
        <v>164</v>
      </c>
      <c r="U8" s="41" t="s">
        <v>14</v>
      </c>
      <c r="V8" s="41" t="s">
        <v>14</v>
      </c>
      <c r="W8" s="41" t="s">
        <v>14</v>
      </c>
      <c r="X8" s="41" t="s">
        <v>14</v>
      </c>
      <c r="Y8" s="28">
        <v>39</v>
      </c>
      <c r="Z8" s="28">
        <v>48</v>
      </c>
      <c r="AA8" s="28"/>
      <c r="AB8" s="7"/>
      <c r="AC8" s="50"/>
    </row>
    <row r="9" spans="1:29" x14ac:dyDescent="0.25">
      <c r="A9" s="2">
        <v>3</v>
      </c>
      <c r="B9" s="3" t="s">
        <v>16</v>
      </c>
      <c r="C9" s="8">
        <v>690</v>
      </c>
      <c r="D9" s="9">
        <v>2396</v>
      </c>
      <c r="E9" s="9">
        <v>390</v>
      </c>
      <c r="F9" s="9">
        <v>985</v>
      </c>
      <c r="G9" s="10">
        <v>0</v>
      </c>
      <c r="H9" s="10">
        <v>0</v>
      </c>
      <c r="I9" s="181">
        <v>14494</v>
      </c>
      <c r="J9" s="182"/>
      <c r="K9" s="181">
        <v>1225</v>
      </c>
      <c r="L9" s="182"/>
      <c r="M9" s="185">
        <v>60000</v>
      </c>
      <c r="N9" s="186"/>
      <c r="O9" s="169">
        <v>126</v>
      </c>
      <c r="P9" s="170"/>
      <c r="Q9" s="169">
        <v>650</v>
      </c>
      <c r="R9" s="170"/>
      <c r="S9" s="171">
        <v>210</v>
      </c>
      <c r="T9" s="172"/>
      <c r="U9" s="41" t="s">
        <v>14</v>
      </c>
      <c r="V9" s="41" t="s">
        <v>14</v>
      </c>
      <c r="W9" s="41" t="s">
        <v>14</v>
      </c>
      <c r="X9" s="41" t="s">
        <v>14</v>
      </c>
      <c r="Y9" s="28"/>
      <c r="Z9" s="28"/>
      <c r="AA9" s="28">
        <v>3250</v>
      </c>
      <c r="AB9" s="12"/>
      <c r="AC9" s="50"/>
    </row>
    <row r="10" spans="1:29" x14ac:dyDescent="0.25">
      <c r="A10" s="2">
        <v>4</v>
      </c>
      <c r="B10" s="3" t="s">
        <v>17</v>
      </c>
      <c r="C10" s="13">
        <v>502</v>
      </c>
      <c r="D10" s="9">
        <v>759</v>
      </c>
      <c r="E10" s="9">
        <v>577</v>
      </c>
      <c r="F10" s="9">
        <v>533</v>
      </c>
      <c r="G10" s="31">
        <v>33</v>
      </c>
      <c r="H10" s="31">
        <v>75</v>
      </c>
      <c r="I10" s="181">
        <v>22255</v>
      </c>
      <c r="J10" s="182"/>
      <c r="K10" s="42">
        <v>0</v>
      </c>
      <c r="L10" s="42"/>
      <c r="M10" s="181">
        <v>113600</v>
      </c>
      <c r="N10" s="182"/>
      <c r="O10" s="171">
        <v>381</v>
      </c>
      <c r="P10" s="172"/>
      <c r="Q10" s="171">
        <v>5324</v>
      </c>
      <c r="R10" s="172"/>
      <c r="S10" s="24">
        <v>156</v>
      </c>
      <c r="T10" s="24">
        <v>306</v>
      </c>
      <c r="U10" s="28"/>
      <c r="V10" s="28"/>
      <c r="W10" s="28"/>
      <c r="X10" s="28"/>
      <c r="Y10" s="46"/>
      <c r="Z10" s="46"/>
      <c r="AA10" s="46"/>
      <c r="AB10" s="12"/>
      <c r="AC10" s="50">
        <v>1652</v>
      </c>
    </row>
    <row r="11" spans="1:29" x14ac:dyDescent="0.25">
      <c r="A11" s="2">
        <v>5</v>
      </c>
      <c r="B11" s="3" t="s">
        <v>18</v>
      </c>
      <c r="C11" s="8">
        <v>586</v>
      </c>
      <c r="D11" s="9">
        <v>2250</v>
      </c>
      <c r="E11" s="9">
        <v>186</v>
      </c>
      <c r="F11" s="9">
        <v>532</v>
      </c>
      <c r="G11" s="9">
        <v>3</v>
      </c>
      <c r="H11" s="9">
        <v>8</v>
      </c>
      <c r="I11" s="28">
        <v>3575</v>
      </c>
      <c r="J11" s="28">
        <v>11984</v>
      </c>
      <c r="K11" s="28">
        <v>0</v>
      </c>
      <c r="L11" s="28">
        <v>0</v>
      </c>
      <c r="M11" s="181">
        <v>31415</v>
      </c>
      <c r="N11" s="182"/>
      <c r="O11" s="9">
        <v>53</v>
      </c>
      <c r="P11" s="9">
        <v>123</v>
      </c>
      <c r="Q11" s="9">
        <v>154</v>
      </c>
      <c r="R11" s="9">
        <v>461</v>
      </c>
      <c r="S11" s="9">
        <v>521</v>
      </c>
      <c r="T11" s="9">
        <v>956</v>
      </c>
      <c r="U11" s="28">
        <v>133</v>
      </c>
      <c r="V11" s="28">
        <v>339</v>
      </c>
      <c r="W11" s="28" t="s">
        <v>14</v>
      </c>
      <c r="X11" s="28" t="s">
        <v>14</v>
      </c>
      <c r="Y11" s="46">
        <v>7</v>
      </c>
      <c r="Z11" s="46">
        <v>11</v>
      </c>
      <c r="AA11" s="46"/>
      <c r="AB11" s="12"/>
      <c r="AC11" s="50"/>
    </row>
    <row r="12" spans="1:29" x14ac:dyDescent="0.25">
      <c r="A12" s="2">
        <v>6</v>
      </c>
      <c r="B12" s="3" t="s">
        <v>19</v>
      </c>
      <c r="C12" s="8">
        <v>106</v>
      </c>
      <c r="D12" s="9">
        <v>280</v>
      </c>
      <c r="E12" s="9">
        <v>85</v>
      </c>
      <c r="F12" s="9">
        <v>142</v>
      </c>
      <c r="G12" s="9"/>
      <c r="H12" s="9"/>
      <c r="I12" s="28">
        <v>1007</v>
      </c>
      <c r="J12" s="28">
        <v>1286</v>
      </c>
      <c r="K12" s="28">
        <v>0</v>
      </c>
      <c r="L12" s="28">
        <v>0</v>
      </c>
      <c r="M12" s="28">
        <v>0</v>
      </c>
      <c r="N12" s="28">
        <v>0</v>
      </c>
      <c r="O12" s="9">
        <v>128</v>
      </c>
      <c r="P12" s="9">
        <v>208</v>
      </c>
      <c r="Q12" s="10">
        <v>250</v>
      </c>
      <c r="R12" s="10">
        <v>409</v>
      </c>
      <c r="S12" s="10">
        <v>114</v>
      </c>
      <c r="T12" s="10">
        <v>184</v>
      </c>
      <c r="U12" s="43">
        <v>6</v>
      </c>
      <c r="V12" s="28">
        <v>11</v>
      </c>
      <c r="W12" s="28" t="s">
        <v>14</v>
      </c>
      <c r="X12" s="28" t="s">
        <v>14</v>
      </c>
      <c r="Y12" s="28" t="s">
        <v>14</v>
      </c>
      <c r="Z12" s="28" t="s">
        <v>14</v>
      </c>
      <c r="AA12" s="28" t="s">
        <v>14</v>
      </c>
      <c r="AB12" s="12"/>
      <c r="AC12" s="50"/>
    </row>
    <row r="13" spans="1:29" x14ac:dyDescent="0.25">
      <c r="A13" s="2">
        <v>7</v>
      </c>
      <c r="B13" s="3" t="s">
        <v>20</v>
      </c>
      <c r="C13" s="8">
        <v>113</v>
      </c>
      <c r="D13" s="9">
        <v>271</v>
      </c>
      <c r="E13" s="9">
        <v>26</v>
      </c>
      <c r="F13" s="9">
        <v>38</v>
      </c>
      <c r="G13" s="9"/>
      <c r="H13" s="9"/>
      <c r="I13" s="28">
        <v>1296</v>
      </c>
      <c r="J13" s="28">
        <v>1526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10">
        <v>80</v>
      </c>
      <c r="R13" s="10">
        <v>167</v>
      </c>
      <c r="S13" s="10">
        <v>97</v>
      </c>
      <c r="T13" s="10">
        <v>194</v>
      </c>
      <c r="U13" s="43">
        <v>7</v>
      </c>
      <c r="V13" s="43">
        <v>27</v>
      </c>
      <c r="W13" s="28" t="s">
        <v>14</v>
      </c>
      <c r="X13" s="28" t="s">
        <v>14</v>
      </c>
      <c r="Y13" s="28" t="s">
        <v>14</v>
      </c>
      <c r="Z13" s="28" t="s">
        <v>14</v>
      </c>
      <c r="AA13" s="28" t="s">
        <v>14</v>
      </c>
      <c r="AB13" s="12"/>
      <c r="AC13" s="50"/>
    </row>
    <row r="14" spans="1:29" ht="14.25" customHeight="1" x14ac:dyDescent="0.25">
      <c r="A14" s="2">
        <v>8</v>
      </c>
      <c r="B14" s="34" t="s">
        <v>21</v>
      </c>
      <c r="C14" s="8">
        <f>140+163</f>
        <v>303</v>
      </c>
      <c r="D14" s="9">
        <f>285+164</f>
        <v>449</v>
      </c>
      <c r="E14" s="9">
        <f>56+40</f>
        <v>96</v>
      </c>
      <c r="F14" s="9">
        <f>19+12</f>
        <v>31</v>
      </c>
      <c r="G14" s="33"/>
      <c r="H14" s="33"/>
      <c r="I14" s="181">
        <v>4200</v>
      </c>
      <c r="J14" s="182"/>
      <c r="K14" s="28"/>
      <c r="L14" s="28"/>
      <c r="M14" s="44"/>
      <c r="N14" s="45"/>
      <c r="O14" s="24"/>
      <c r="P14" s="24"/>
      <c r="Q14" s="169">
        <v>950</v>
      </c>
      <c r="R14" s="170"/>
      <c r="S14" s="169">
        <v>296</v>
      </c>
      <c r="T14" s="170"/>
      <c r="U14" s="28"/>
      <c r="V14" s="28"/>
      <c r="W14" s="28"/>
      <c r="X14" s="28"/>
      <c r="Y14" s="28">
        <v>20</v>
      </c>
      <c r="Z14" s="43">
        <f>19+12</f>
        <v>31</v>
      </c>
      <c r="AA14" s="43"/>
      <c r="AB14" s="12"/>
      <c r="AC14" s="50"/>
    </row>
    <row r="15" spans="1:29" x14ac:dyDescent="0.25">
      <c r="A15" s="2">
        <v>9</v>
      </c>
      <c r="B15" s="3" t="s">
        <v>22</v>
      </c>
      <c r="C15" s="8">
        <v>1507</v>
      </c>
      <c r="D15" s="9">
        <v>4735</v>
      </c>
      <c r="E15" s="9">
        <v>656</v>
      </c>
      <c r="F15" s="9">
        <v>1085</v>
      </c>
      <c r="G15" s="31"/>
      <c r="H15" s="31"/>
      <c r="I15" s="181">
        <v>37021</v>
      </c>
      <c r="J15" s="182"/>
      <c r="K15" s="181"/>
      <c r="L15" s="182"/>
      <c r="M15" s="181">
        <v>274500</v>
      </c>
      <c r="N15" s="182"/>
      <c r="O15" s="171">
        <v>405</v>
      </c>
      <c r="P15" s="172"/>
      <c r="Q15" s="171">
        <v>725</v>
      </c>
      <c r="R15" s="172"/>
      <c r="S15" s="24">
        <v>745</v>
      </c>
      <c r="T15" s="24">
        <v>742</v>
      </c>
      <c r="U15" s="28">
        <v>191</v>
      </c>
      <c r="V15" s="28">
        <v>235</v>
      </c>
      <c r="W15" s="28">
        <v>1</v>
      </c>
      <c r="X15" s="28">
        <v>2</v>
      </c>
      <c r="Y15" s="28">
        <v>24</v>
      </c>
      <c r="Z15" s="28">
        <v>35</v>
      </c>
      <c r="AA15" s="28"/>
      <c r="AB15" s="12"/>
      <c r="AC15" s="50"/>
    </row>
    <row r="16" spans="1:29" x14ac:dyDescent="0.25">
      <c r="A16" s="2">
        <v>10</v>
      </c>
      <c r="B16" s="14" t="s">
        <v>23</v>
      </c>
      <c r="C16" s="15">
        <v>319</v>
      </c>
      <c r="D16" s="16">
        <v>1499</v>
      </c>
      <c r="E16" s="17">
        <v>255</v>
      </c>
      <c r="F16" s="17">
        <v>582</v>
      </c>
      <c r="G16" s="31" t="s">
        <v>14</v>
      </c>
      <c r="H16" s="31" t="s">
        <v>14</v>
      </c>
      <c r="I16" s="171">
        <v>30437</v>
      </c>
      <c r="J16" s="172"/>
      <c r="K16" s="169">
        <v>800</v>
      </c>
      <c r="L16" s="170"/>
      <c r="M16" s="169">
        <v>95800</v>
      </c>
      <c r="N16" s="170"/>
      <c r="O16" s="169">
        <v>362</v>
      </c>
      <c r="P16" s="170"/>
      <c r="Q16" s="169">
        <v>682</v>
      </c>
      <c r="R16" s="170"/>
      <c r="S16" s="18">
        <v>270</v>
      </c>
      <c r="T16" s="18">
        <v>393</v>
      </c>
      <c r="U16" s="17" t="s">
        <v>14</v>
      </c>
      <c r="V16" s="17" t="s">
        <v>14</v>
      </c>
      <c r="W16" s="17" t="s">
        <v>14</v>
      </c>
      <c r="X16" s="17"/>
      <c r="Y16" s="17">
        <v>173</v>
      </c>
      <c r="Z16" s="17">
        <v>227</v>
      </c>
      <c r="AA16" s="28"/>
      <c r="AB16" s="12"/>
      <c r="AC16" s="50"/>
    </row>
    <row r="17" spans="1:29" ht="15.75" thickBot="1" x14ac:dyDescent="0.3">
      <c r="A17" s="167" t="s">
        <v>24</v>
      </c>
      <c r="B17" s="168"/>
      <c r="C17" s="19">
        <f>SUM(C7:C16)</f>
        <v>4971</v>
      </c>
      <c r="D17" s="19">
        <f t="shared" ref="D17:Z17" si="0">SUM(D7:D16)</f>
        <v>14575</v>
      </c>
      <c r="E17" s="19">
        <f t="shared" si="0"/>
        <v>2885</v>
      </c>
      <c r="F17" s="19">
        <f t="shared" si="0"/>
        <v>5289</v>
      </c>
      <c r="G17" s="19">
        <f t="shared" si="0"/>
        <v>36</v>
      </c>
      <c r="H17" s="19">
        <f t="shared" si="0"/>
        <v>83</v>
      </c>
      <c r="I17" s="19">
        <f>SUM(I7:I16)</f>
        <v>118946</v>
      </c>
      <c r="J17" s="19">
        <f>SUM(J7:J16)</f>
        <v>23993</v>
      </c>
      <c r="K17" s="19">
        <f t="shared" si="0"/>
        <v>2025</v>
      </c>
      <c r="L17" s="19">
        <f t="shared" si="0"/>
        <v>0</v>
      </c>
      <c r="M17" s="19">
        <f t="shared" si="0"/>
        <v>575315</v>
      </c>
      <c r="N17" s="19">
        <f t="shared" si="0"/>
        <v>0</v>
      </c>
      <c r="O17" s="19">
        <f t="shared" si="0"/>
        <v>1508</v>
      </c>
      <c r="P17" s="19">
        <f t="shared" si="0"/>
        <v>418</v>
      </c>
      <c r="Q17" s="19">
        <f t="shared" si="0"/>
        <v>9042</v>
      </c>
      <c r="R17" s="19">
        <f t="shared" si="0"/>
        <v>1821</v>
      </c>
      <c r="S17" s="19">
        <f t="shared" si="0"/>
        <v>2847</v>
      </c>
      <c r="T17" s="19">
        <f t="shared" si="0"/>
        <v>3237</v>
      </c>
      <c r="U17" s="47">
        <f t="shared" si="0"/>
        <v>337</v>
      </c>
      <c r="V17" s="47">
        <f t="shared" si="0"/>
        <v>612</v>
      </c>
      <c r="W17" s="47">
        <f t="shared" si="0"/>
        <v>20</v>
      </c>
      <c r="X17" s="47">
        <f t="shared" si="0"/>
        <v>24</v>
      </c>
      <c r="Y17" s="47">
        <f t="shared" si="0"/>
        <v>286</v>
      </c>
      <c r="Z17" s="47">
        <f t="shared" si="0"/>
        <v>385</v>
      </c>
      <c r="AA17" s="48"/>
      <c r="AB17" s="20"/>
      <c r="AC17" s="50"/>
    </row>
    <row r="18" spans="1:29" x14ac:dyDescent="0.25">
      <c r="A18" s="21"/>
      <c r="B18" s="21"/>
      <c r="C18" s="166">
        <f>C17+D17</f>
        <v>19546</v>
      </c>
      <c r="D18" s="166"/>
      <c r="E18" s="166">
        <f t="shared" ref="E18" si="1">E17+F17</f>
        <v>8174</v>
      </c>
      <c r="F18" s="166"/>
      <c r="G18" s="166">
        <f t="shared" ref="G18" si="2">G17+H17</f>
        <v>119</v>
      </c>
      <c r="H18" s="166"/>
      <c r="I18" s="166">
        <f>I17+J17</f>
        <v>142939</v>
      </c>
      <c r="J18" s="166"/>
      <c r="K18" s="166">
        <f t="shared" ref="K18" si="3">K17+L17</f>
        <v>2025</v>
      </c>
      <c r="L18" s="166"/>
      <c r="M18" s="166">
        <f t="shared" ref="M18" si="4">M17+N17</f>
        <v>575315</v>
      </c>
      <c r="N18" s="166"/>
      <c r="O18" s="166">
        <f t="shared" ref="O18" si="5">O17+P17</f>
        <v>1926</v>
      </c>
      <c r="P18" s="166"/>
      <c r="Q18" s="166">
        <f t="shared" ref="Q18" si="6">Q17+R17</f>
        <v>10863</v>
      </c>
      <c r="R18" s="166"/>
      <c r="S18" s="166">
        <f t="shared" ref="S18" si="7">S17+T17</f>
        <v>6084</v>
      </c>
      <c r="T18" s="166"/>
      <c r="U18" s="166">
        <f t="shared" ref="U18" si="8">U17+V17</f>
        <v>949</v>
      </c>
      <c r="V18" s="166"/>
      <c r="W18" s="166">
        <f t="shared" ref="W18" si="9">W17+X17</f>
        <v>44</v>
      </c>
      <c r="X18" s="166"/>
      <c r="Y18" s="179">
        <f t="shared" ref="Y18" si="10">Y17+Z17</f>
        <v>671</v>
      </c>
      <c r="Z18" s="180"/>
      <c r="AA18" s="60">
        <f>SUM(AA7:AA17)</f>
        <v>3250</v>
      </c>
      <c r="AB18" s="22"/>
      <c r="AC18" s="50">
        <f>SUM(AC7:AC17)</f>
        <v>1652</v>
      </c>
    </row>
    <row r="21" spans="1:29" x14ac:dyDescent="0.25">
      <c r="W21" s="54" t="s">
        <v>48</v>
      </c>
    </row>
    <row r="22" spans="1:29" x14ac:dyDescent="0.25">
      <c r="W22" s="54" t="s">
        <v>49</v>
      </c>
    </row>
    <row r="23" spans="1:29" x14ac:dyDescent="0.25">
      <c r="W23" s="55"/>
    </row>
    <row r="24" spans="1:29" x14ac:dyDescent="0.25">
      <c r="W24" s="55"/>
    </row>
    <row r="25" spans="1:29" x14ac:dyDescent="0.25">
      <c r="W25" s="55"/>
    </row>
    <row r="26" spans="1:29" x14ac:dyDescent="0.25">
      <c r="W26" s="56" t="s">
        <v>50</v>
      </c>
    </row>
    <row r="27" spans="1:29" x14ac:dyDescent="0.25">
      <c r="W27" s="57" t="s">
        <v>51</v>
      </c>
    </row>
    <row r="28" spans="1:29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7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C5:AC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B1"/>
    <mergeCell ref="A2:AB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  <mergeCell ref="AB5:AB6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view="pageBreakPreview" zoomScale="60" zoomScaleNormal="90" workbookViewId="0">
      <selection activeCell="P20" sqref="P20"/>
    </sheetView>
  </sheetViews>
  <sheetFormatPr defaultRowHeight="15" x14ac:dyDescent="0.25"/>
  <cols>
    <col min="1" max="1" width="7.140625" customWidth="1"/>
    <col min="2" max="2" width="15.28515625" customWidth="1"/>
    <col min="3" max="6" width="9.28515625" bestFit="1" customWidth="1"/>
    <col min="7" max="8" width="6.140625" customWidth="1"/>
    <col min="9" max="9" width="8.85546875" customWidth="1"/>
    <col min="10" max="10" width="9.42578125" bestFit="1" customWidth="1"/>
    <col min="11" max="12" width="6.5703125" customWidth="1"/>
    <col min="13" max="13" width="8.7109375" customWidth="1"/>
    <col min="14" max="14" width="7.140625" customWidth="1"/>
    <col min="15" max="20" width="9.28515625" bestFit="1" customWidth="1"/>
    <col min="21" max="21" width="8.140625" customWidth="1"/>
    <col min="22" max="22" width="9.28515625" customWidth="1"/>
    <col min="23" max="24" width="5.85546875" customWidth="1"/>
    <col min="25" max="25" width="6.28515625" customWidth="1"/>
    <col min="26" max="26" width="5.85546875" customWidth="1"/>
    <col min="27" max="27" width="9.42578125" customWidth="1"/>
    <col min="29" max="29" width="18" customWidth="1"/>
  </cols>
  <sheetData>
    <row r="1" spans="1:29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9" x14ac:dyDescent="0.25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4" spans="1:29" x14ac:dyDescent="0.25">
      <c r="A4" s="178" t="s">
        <v>39</v>
      </c>
      <c r="B4" s="178"/>
      <c r="C4" s="32" t="s">
        <v>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43</v>
      </c>
      <c r="AB5" s="175" t="s">
        <v>10</v>
      </c>
      <c r="AC5" s="183" t="s">
        <v>44</v>
      </c>
    </row>
    <row r="6" spans="1:29" ht="15.75" thickBot="1" x14ac:dyDescent="0.3">
      <c r="A6" s="176"/>
      <c r="B6" s="176"/>
      <c r="C6" s="59" t="s">
        <v>11</v>
      </c>
      <c r="D6" s="59" t="s">
        <v>12</v>
      </c>
      <c r="E6" s="59" t="s">
        <v>11</v>
      </c>
      <c r="F6" s="59" t="s">
        <v>12</v>
      </c>
      <c r="G6" s="59" t="s">
        <v>11</v>
      </c>
      <c r="H6" s="59" t="s">
        <v>12</v>
      </c>
      <c r="I6" s="59" t="s">
        <v>11</v>
      </c>
      <c r="J6" s="59" t="s">
        <v>12</v>
      </c>
      <c r="K6" s="59" t="s">
        <v>11</v>
      </c>
      <c r="L6" s="59" t="s">
        <v>12</v>
      </c>
      <c r="M6" s="59" t="s">
        <v>11</v>
      </c>
      <c r="N6" s="59" t="s">
        <v>12</v>
      </c>
      <c r="O6" s="59" t="s">
        <v>11</v>
      </c>
      <c r="P6" s="59" t="s">
        <v>12</v>
      </c>
      <c r="Q6" s="59" t="s">
        <v>11</v>
      </c>
      <c r="R6" s="59" t="s">
        <v>12</v>
      </c>
      <c r="S6" s="59" t="s">
        <v>11</v>
      </c>
      <c r="T6" s="59" t="s">
        <v>12</v>
      </c>
      <c r="U6" s="59" t="s">
        <v>11</v>
      </c>
      <c r="V6" s="59" t="s">
        <v>12</v>
      </c>
      <c r="W6" s="59" t="s">
        <v>11</v>
      </c>
      <c r="X6" s="59" t="s">
        <v>12</v>
      </c>
      <c r="Y6" s="59" t="s">
        <v>11</v>
      </c>
      <c r="Z6" s="59" t="s">
        <v>12</v>
      </c>
      <c r="AA6" s="176"/>
      <c r="AB6" s="176"/>
      <c r="AC6" s="184"/>
    </row>
    <row r="7" spans="1:29" ht="19.5" customHeight="1" x14ac:dyDescent="0.25">
      <c r="A7" s="2">
        <v>1</v>
      </c>
      <c r="B7" s="3" t="s">
        <v>13</v>
      </c>
      <c r="C7" s="4">
        <v>768</v>
      </c>
      <c r="D7" s="5">
        <v>1758</v>
      </c>
      <c r="E7" s="5">
        <v>585</v>
      </c>
      <c r="F7" s="5">
        <v>1202</v>
      </c>
      <c r="G7" s="6">
        <v>0</v>
      </c>
      <c r="H7" s="6">
        <v>0</v>
      </c>
      <c r="I7" s="41">
        <v>4404</v>
      </c>
      <c r="J7" s="41">
        <v>5987</v>
      </c>
      <c r="K7" s="41" t="s">
        <v>14</v>
      </c>
      <c r="L7" s="41" t="s">
        <v>14</v>
      </c>
      <c r="M7" s="41" t="s">
        <v>14</v>
      </c>
      <c r="N7" s="41" t="s">
        <v>14</v>
      </c>
      <c r="O7" s="6">
        <v>47</v>
      </c>
      <c r="P7" s="6">
        <v>78</v>
      </c>
      <c r="Q7" s="6">
        <v>73</v>
      </c>
      <c r="R7" s="6">
        <v>479</v>
      </c>
      <c r="S7" s="5">
        <v>326</v>
      </c>
      <c r="T7" s="5">
        <v>298</v>
      </c>
      <c r="U7" s="41" t="s">
        <v>14</v>
      </c>
      <c r="V7" s="41" t="s">
        <v>14</v>
      </c>
      <c r="W7" s="41">
        <v>19</v>
      </c>
      <c r="X7" s="41">
        <v>22</v>
      </c>
      <c r="Y7" s="41">
        <v>23</v>
      </c>
      <c r="Z7" s="41">
        <v>33</v>
      </c>
      <c r="AA7" s="41"/>
      <c r="AB7" s="7"/>
      <c r="AC7" s="51"/>
    </row>
    <row r="8" spans="1:29" ht="19.5" customHeight="1" x14ac:dyDescent="0.25">
      <c r="A8" s="2">
        <v>2</v>
      </c>
      <c r="B8" s="3" t="s">
        <v>15</v>
      </c>
      <c r="C8" s="8">
        <v>77</v>
      </c>
      <c r="D8" s="9">
        <v>178</v>
      </c>
      <c r="E8" s="9">
        <v>29</v>
      </c>
      <c r="F8" s="9">
        <v>159</v>
      </c>
      <c r="G8" s="6">
        <v>0</v>
      </c>
      <c r="H8" s="6">
        <v>0</v>
      </c>
      <c r="I8" s="28">
        <v>257</v>
      </c>
      <c r="J8" s="28">
        <v>3210</v>
      </c>
      <c r="K8" s="41" t="s">
        <v>14</v>
      </c>
      <c r="L8" s="41" t="s">
        <v>14</v>
      </c>
      <c r="M8" s="41" t="s">
        <v>14</v>
      </c>
      <c r="N8" s="41" t="s">
        <v>14</v>
      </c>
      <c r="O8" s="5">
        <v>6</v>
      </c>
      <c r="P8" s="5">
        <v>9</v>
      </c>
      <c r="Q8" s="6">
        <v>154</v>
      </c>
      <c r="R8" s="6">
        <v>305</v>
      </c>
      <c r="S8" s="6">
        <v>112</v>
      </c>
      <c r="T8" s="6">
        <v>164</v>
      </c>
      <c r="U8" s="41" t="s">
        <v>14</v>
      </c>
      <c r="V8" s="41" t="s">
        <v>14</v>
      </c>
      <c r="W8" s="41" t="s">
        <v>14</v>
      </c>
      <c r="X8" s="41" t="s">
        <v>14</v>
      </c>
      <c r="Y8" s="28">
        <v>39</v>
      </c>
      <c r="Z8" s="28">
        <v>48</v>
      </c>
      <c r="AA8" s="28"/>
      <c r="AB8" s="7"/>
      <c r="AC8" s="50"/>
    </row>
    <row r="9" spans="1:29" ht="19.5" customHeight="1" x14ac:dyDescent="0.25">
      <c r="A9" s="2">
        <v>3</v>
      </c>
      <c r="B9" s="3" t="s">
        <v>16</v>
      </c>
      <c r="C9" s="8">
        <v>690</v>
      </c>
      <c r="D9" s="9">
        <v>2396</v>
      </c>
      <c r="E9" s="9">
        <v>390</v>
      </c>
      <c r="F9" s="9">
        <v>985</v>
      </c>
      <c r="G9" s="10">
        <v>0</v>
      </c>
      <c r="H9" s="10">
        <v>0</v>
      </c>
      <c r="I9" s="181">
        <v>14494</v>
      </c>
      <c r="J9" s="182"/>
      <c r="K9" s="181">
        <v>1225</v>
      </c>
      <c r="L9" s="182"/>
      <c r="M9" s="185">
        <v>60000</v>
      </c>
      <c r="N9" s="186"/>
      <c r="O9" s="169">
        <v>126</v>
      </c>
      <c r="P9" s="170"/>
      <c r="Q9" s="169">
        <v>650</v>
      </c>
      <c r="R9" s="170"/>
      <c r="S9" s="171">
        <v>210</v>
      </c>
      <c r="T9" s="172"/>
      <c r="U9" s="41" t="s">
        <v>14</v>
      </c>
      <c r="V9" s="41" t="s">
        <v>14</v>
      </c>
      <c r="W9" s="41" t="s">
        <v>14</v>
      </c>
      <c r="X9" s="41" t="s">
        <v>14</v>
      </c>
      <c r="Y9" s="28"/>
      <c r="Z9" s="28"/>
      <c r="AA9" s="28">
        <v>3250</v>
      </c>
      <c r="AB9" s="12"/>
      <c r="AC9" s="50"/>
    </row>
    <row r="10" spans="1:29" ht="19.5" customHeight="1" x14ac:dyDescent="0.25">
      <c r="A10" s="2">
        <v>4</v>
      </c>
      <c r="B10" s="3" t="s">
        <v>17</v>
      </c>
      <c r="C10" s="13">
        <v>502</v>
      </c>
      <c r="D10" s="9">
        <v>759</v>
      </c>
      <c r="E10" s="9">
        <v>577</v>
      </c>
      <c r="F10" s="9">
        <v>533</v>
      </c>
      <c r="G10" s="31">
        <v>33</v>
      </c>
      <c r="H10" s="31">
        <v>75</v>
      </c>
      <c r="I10" s="181">
        <v>22255</v>
      </c>
      <c r="J10" s="182"/>
      <c r="K10" s="42">
        <v>0</v>
      </c>
      <c r="L10" s="42"/>
      <c r="M10" s="181">
        <v>113600</v>
      </c>
      <c r="N10" s="182"/>
      <c r="O10" s="171">
        <v>381</v>
      </c>
      <c r="P10" s="172"/>
      <c r="Q10" s="171">
        <v>5324</v>
      </c>
      <c r="R10" s="172"/>
      <c r="S10" s="24">
        <v>156</v>
      </c>
      <c r="T10" s="24">
        <v>306</v>
      </c>
      <c r="U10" s="28"/>
      <c r="V10" s="28"/>
      <c r="W10" s="28"/>
      <c r="X10" s="28"/>
      <c r="Y10" s="46"/>
      <c r="Z10" s="46"/>
      <c r="AA10" s="46"/>
      <c r="AB10" s="12"/>
      <c r="AC10" s="50">
        <v>1652</v>
      </c>
    </row>
    <row r="11" spans="1:29" ht="19.5" customHeight="1" x14ac:dyDescent="0.25">
      <c r="A11" s="2">
        <v>5</v>
      </c>
      <c r="B11" s="3" t="s">
        <v>18</v>
      </c>
      <c r="C11" s="8">
        <v>586</v>
      </c>
      <c r="D11" s="9">
        <v>2250</v>
      </c>
      <c r="E11" s="9">
        <v>186</v>
      </c>
      <c r="F11" s="9">
        <v>532</v>
      </c>
      <c r="G11" s="9">
        <v>3</v>
      </c>
      <c r="H11" s="9">
        <v>8</v>
      </c>
      <c r="I11" s="28">
        <v>3575</v>
      </c>
      <c r="J11" s="28">
        <v>11984</v>
      </c>
      <c r="K11" s="28">
        <v>0</v>
      </c>
      <c r="L11" s="28">
        <v>0</v>
      </c>
      <c r="M11" s="181">
        <v>31415</v>
      </c>
      <c r="N11" s="182"/>
      <c r="O11" s="9">
        <v>53</v>
      </c>
      <c r="P11" s="9">
        <v>123</v>
      </c>
      <c r="Q11" s="9">
        <v>154</v>
      </c>
      <c r="R11" s="9">
        <v>461</v>
      </c>
      <c r="S11" s="9">
        <v>521</v>
      </c>
      <c r="T11" s="9">
        <v>956</v>
      </c>
      <c r="U11" s="28">
        <v>133</v>
      </c>
      <c r="V11" s="28">
        <v>339</v>
      </c>
      <c r="W11" s="28" t="s">
        <v>14</v>
      </c>
      <c r="X11" s="28" t="s">
        <v>14</v>
      </c>
      <c r="Y11" s="46">
        <v>7</v>
      </c>
      <c r="Z11" s="46">
        <v>11</v>
      </c>
      <c r="AA11" s="46"/>
      <c r="AB11" s="12"/>
      <c r="AC11" s="50"/>
    </row>
    <row r="12" spans="1:29" ht="19.5" customHeight="1" x14ac:dyDescent="0.25">
      <c r="A12" s="2">
        <v>6</v>
      </c>
      <c r="B12" s="3" t="s">
        <v>19</v>
      </c>
      <c r="C12" s="8">
        <v>106</v>
      </c>
      <c r="D12" s="9">
        <v>280</v>
      </c>
      <c r="E12" s="9">
        <v>85</v>
      </c>
      <c r="F12" s="9">
        <v>142</v>
      </c>
      <c r="G12" s="9"/>
      <c r="H12" s="9"/>
      <c r="I12" s="28">
        <v>1007</v>
      </c>
      <c r="J12" s="28">
        <v>1286</v>
      </c>
      <c r="K12" s="28">
        <v>0</v>
      </c>
      <c r="L12" s="28">
        <v>0</v>
      </c>
      <c r="M12" s="28">
        <v>0</v>
      </c>
      <c r="N12" s="28">
        <v>0</v>
      </c>
      <c r="O12" s="9">
        <v>128</v>
      </c>
      <c r="P12" s="9">
        <v>208</v>
      </c>
      <c r="Q12" s="10">
        <v>250</v>
      </c>
      <c r="R12" s="10">
        <v>409</v>
      </c>
      <c r="S12" s="10">
        <v>114</v>
      </c>
      <c r="T12" s="10">
        <v>184</v>
      </c>
      <c r="U12" s="43">
        <v>6</v>
      </c>
      <c r="V12" s="28">
        <v>11</v>
      </c>
      <c r="W12" s="28" t="s">
        <v>14</v>
      </c>
      <c r="X12" s="28" t="s">
        <v>14</v>
      </c>
      <c r="Y12" s="28" t="s">
        <v>14</v>
      </c>
      <c r="Z12" s="28" t="s">
        <v>14</v>
      </c>
      <c r="AA12" s="28" t="s">
        <v>14</v>
      </c>
      <c r="AB12" s="12"/>
      <c r="AC12" s="50"/>
    </row>
    <row r="13" spans="1:29" ht="19.5" customHeight="1" x14ac:dyDescent="0.25">
      <c r="A13" s="2">
        <v>7</v>
      </c>
      <c r="B13" s="3" t="s">
        <v>20</v>
      </c>
      <c r="C13" s="8">
        <v>113</v>
      </c>
      <c r="D13" s="9">
        <v>271</v>
      </c>
      <c r="E13" s="9">
        <v>26</v>
      </c>
      <c r="F13" s="9">
        <v>38</v>
      </c>
      <c r="G13" s="9"/>
      <c r="H13" s="9"/>
      <c r="I13" s="28">
        <v>1296</v>
      </c>
      <c r="J13" s="28">
        <v>1526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10">
        <v>80</v>
      </c>
      <c r="R13" s="10">
        <v>167</v>
      </c>
      <c r="S13" s="10">
        <v>97</v>
      </c>
      <c r="T13" s="10">
        <v>194</v>
      </c>
      <c r="U13" s="43">
        <v>7</v>
      </c>
      <c r="V13" s="43">
        <v>27</v>
      </c>
      <c r="W13" s="28" t="s">
        <v>14</v>
      </c>
      <c r="X13" s="28" t="s">
        <v>14</v>
      </c>
      <c r="Y13" s="28" t="s">
        <v>14</v>
      </c>
      <c r="Z13" s="28" t="s">
        <v>14</v>
      </c>
      <c r="AA13" s="28" t="s">
        <v>14</v>
      </c>
      <c r="AB13" s="12"/>
      <c r="AC13" s="50"/>
    </row>
    <row r="14" spans="1:29" ht="19.5" customHeight="1" x14ac:dyDescent="0.25">
      <c r="A14" s="2">
        <v>8</v>
      </c>
      <c r="B14" s="3" t="s">
        <v>21</v>
      </c>
      <c r="C14" s="8">
        <f>140+163</f>
        <v>303</v>
      </c>
      <c r="D14" s="9">
        <f>285+164</f>
        <v>449</v>
      </c>
      <c r="E14" s="9">
        <f>56+40</f>
        <v>96</v>
      </c>
      <c r="F14" s="9">
        <f>19+12</f>
        <v>31</v>
      </c>
      <c r="G14" s="33"/>
      <c r="H14" s="33"/>
      <c r="I14" s="181">
        <v>4200</v>
      </c>
      <c r="J14" s="182"/>
      <c r="K14" s="28"/>
      <c r="L14" s="28"/>
      <c r="M14" s="44"/>
      <c r="N14" s="45"/>
      <c r="O14" s="24"/>
      <c r="P14" s="24"/>
      <c r="Q14" s="169">
        <v>950</v>
      </c>
      <c r="R14" s="170"/>
      <c r="S14" s="169">
        <v>296</v>
      </c>
      <c r="T14" s="170"/>
      <c r="U14" s="28"/>
      <c r="V14" s="28"/>
      <c r="W14" s="28"/>
      <c r="X14" s="28"/>
      <c r="Y14" s="28">
        <v>20</v>
      </c>
      <c r="Z14" s="43">
        <f>19+12</f>
        <v>31</v>
      </c>
      <c r="AA14" s="43"/>
      <c r="AB14" s="12"/>
      <c r="AC14" s="50"/>
    </row>
    <row r="15" spans="1:29" ht="19.5" customHeight="1" x14ac:dyDescent="0.25">
      <c r="A15" s="2">
        <v>9</v>
      </c>
      <c r="B15" s="64" t="s">
        <v>22</v>
      </c>
      <c r="C15" s="8">
        <v>1523</v>
      </c>
      <c r="D15" s="9">
        <v>4741</v>
      </c>
      <c r="E15" s="9">
        <v>654</v>
      </c>
      <c r="F15" s="9">
        <v>1049</v>
      </c>
      <c r="G15" s="31"/>
      <c r="H15" s="31"/>
      <c r="I15" s="181">
        <v>37001</v>
      </c>
      <c r="J15" s="182"/>
      <c r="K15" s="181"/>
      <c r="L15" s="182"/>
      <c r="M15" s="181">
        <v>274500</v>
      </c>
      <c r="N15" s="182"/>
      <c r="O15" s="171">
        <v>405</v>
      </c>
      <c r="P15" s="172"/>
      <c r="Q15" s="171">
        <v>725</v>
      </c>
      <c r="R15" s="172"/>
      <c r="S15" s="24">
        <v>745</v>
      </c>
      <c r="T15" s="24">
        <v>742</v>
      </c>
      <c r="U15" s="28">
        <v>191</v>
      </c>
      <c r="V15" s="28">
        <v>235</v>
      </c>
      <c r="W15" s="28">
        <v>1</v>
      </c>
      <c r="X15" s="28">
        <v>2</v>
      </c>
      <c r="Y15" s="28">
        <v>24</v>
      </c>
      <c r="Z15" s="28">
        <v>36</v>
      </c>
      <c r="AA15" s="28"/>
      <c r="AB15" s="12"/>
      <c r="AC15" s="50"/>
    </row>
    <row r="16" spans="1:29" ht="19.5" customHeight="1" x14ac:dyDescent="0.25">
      <c r="A16" s="2">
        <v>10</v>
      </c>
      <c r="B16" s="14" t="s">
        <v>23</v>
      </c>
      <c r="C16" s="15">
        <v>319</v>
      </c>
      <c r="D16" s="16">
        <v>1499</v>
      </c>
      <c r="E16" s="17">
        <v>255</v>
      </c>
      <c r="F16" s="17">
        <v>582</v>
      </c>
      <c r="G16" s="31" t="s">
        <v>14</v>
      </c>
      <c r="H16" s="31" t="s">
        <v>14</v>
      </c>
      <c r="I16" s="171">
        <v>30437</v>
      </c>
      <c r="J16" s="172"/>
      <c r="K16" s="169">
        <v>800</v>
      </c>
      <c r="L16" s="170"/>
      <c r="M16" s="169">
        <v>95800</v>
      </c>
      <c r="N16" s="170"/>
      <c r="O16" s="169">
        <v>362</v>
      </c>
      <c r="P16" s="170"/>
      <c r="Q16" s="169">
        <v>682</v>
      </c>
      <c r="R16" s="170"/>
      <c r="S16" s="18">
        <v>270</v>
      </c>
      <c r="T16" s="18">
        <v>393</v>
      </c>
      <c r="U16" s="17" t="s">
        <v>14</v>
      </c>
      <c r="V16" s="17" t="s">
        <v>14</v>
      </c>
      <c r="W16" s="17" t="s">
        <v>14</v>
      </c>
      <c r="X16" s="17"/>
      <c r="Y16" s="17">
        <v>173</v>
      </c>
      <c r="Z16" s="17">
        <v>227</v>
      </c>
      <c r="AA16" s="28"/>
      <c r="AB16" s="12"/>
      <c r="AC16" s="50"/>
    </row>
    <row r="17" spans="1:29" ht="19.5" customHeight="1" thickBot="1" x14ac:dyDescent="0.3">
      <c r="A17" s="167" t="s">
        <v>24</v>
      </c>
      <c r="B17" s="168"/>
      <c r="C17" s="19">
        <f>SUM(C7:C16)</f>
        <v>4987</v>
      </c>
      <c r="D17" s="19">
        <f t="shared" ref="D17:Z17" si="0">SUM(D7:D16)</f>
        <v>14581</v>
      </c>
      <c r="E17" s="19">
        <f t="shared" si="0"/>
        <v>2883</v>
      </c>
      <c r="F17" s="19">
        <f t="shared" si="0"/>
        <v>5253</v>
      </c>
      <c r="G17" s="19">
        <f t="shared" si="0"/>
        <v>36</v>
      </c>
      <c r="H17" s="19">
        <f t="shared" si="0"/>
        <v>83</v>
      </c>
      <c r="I17" s="19">
        <f>SUM(I7:I16)</f>
        <v>118926</v>
      </c>
      <c r="J17" s="19">
        <f>SUM(J7:J16)</f>
        <v>23993</v>
      </c>
      <c r="K17" s="188">
        <f t="shared" si="0"/>
        <v>2025</v>
      </c>
      <c r="L17" s="189"/>
      <c r="M17" s="188">
        <f t="shared" si="0"/>
        <v>575315</v>
      </c>
      <c r="N17" s="189"/>
      <c r="O17" s="19">
        <f t="shared" si="0"/>
        <v>1508</v>
      </c>
      <c r="P17" s="19">
        <f t="shared" si="0"/>
        <v>418</v>
      </c>
      <c r="Q17" s="19">
        <f t="shared" si="0"/>
        <v>9042</v>
      </c>
      <c r="R17" s="19">
        <f t="shared" si="0"/>
        <v>1821</v>
      </c>
      <c r="S17" s="19">
        <f t="shared" si="0"/>
        <v>2847</v>
      </c>
      <c r="T17" s="19">
        <f t="shared" si="0"/>
        <v>3237</v>
      </c>
      <c r="U17" s="47">
        <f t="shared" si="0"/>
        <v>337</v>
      </c>
      <c r="V17" s="47">
        <f t="shared" si="0"/>
        <v>612</v>
      </c>
      <c r="W17" s="47">
        <f t="shared" si="0"/>
        <v>20</v>
      </c>
      <c r="X17" s="47">
        <f t="shared" si="0"/>
        <v>24</v>
      </c>
      <c r="Y17" s="47">
        <f t="shared" si="0"/>
        <v>286</v>
      </c>
      <c r="Z17" s="47">
        <f t="shared" si="0"/>
        <v>386</v>
      </c>
      <c r="AA17" s="48"/>
      <c r="AB17" s="20"/>
      <c r="AC17" s="50"/>
    </row>
    <row r="18" spans="1:29" x14ac:dyDescent="0.25">
      <c r="A18" s="21"/>
      <c r="B18" s="21"/>
      <c r="C18" s="166">
        <f>C17+D17</f>
        <v>19568</v>
      </c>
      <c r="D18" s="166"/>
      <c r="E18" s="166">
        <f t="shared" ref="E18" si="1">E17+F17</f>
        <v>8136</v>
      </c>
      <c r="F18" s="166"/>
      <c r="G18" s="166">
        <f t="shared" ref="G18" si="2">G17+H17</f>
        <v>119</v>
      </c>
      <c r="H18" s="166"/>
      <c r="I18" s="166">
        <f>I17+J17</f>
        <v>142919</v>
      </c>
      <c r="J18" s="166"/>
      <c r="K18" s="166">
        <f t="shared" ref="K18" si="3">K17+L17</f>
        <v>2025</v>
      </c>
      <c r="L18" s="166"/>
      <c r="M18" s="166">
        <f t="shared" ref="M18" si="4">M17+N17</f>
        <v>575315</v>
      </c>
      <c r="N18" s="166"/>
      <c r="O18" s="166">
        <f t="shared" ref="O18" si="5">O17+P17</f>
        <v>1926</v>
      </c>
      <c r="P18" s="166"/>
      <c r="Q18" s="166">
        <f t="shared" ref="Q18" si="6">Q17+R17</f>
        <v>10863</v>
      </c>
      <c r="R18" s="166"/>
      <c r="S18" s="166">
        <f t="shared" ref="S18" si="7">S17+T17</f>
        <v>6084</v>
      </c>
      <c r="T18" s="166"/>
      <c r="U18" s="166">
        <f t="shared" ref="U18" si="8">U17+V17</f>
        <v>949</v>
      </c>
      <c r="V18" s="166"/>
      <c r="W18" s="166">
        <f t="shared" ref="W18" si="9">W17+X17</f>
        <v>44</v>
      </c>
      <c r="X18" s="166"/>
      <c r="Y18" s="179">
        <f t="shared" ref="Y18" si="10">Y17+Z17</f>
        <v>672</v>
      </c>
      <c r="Z18" s="180"/>
      <c r="AA18" s="60">
        <f>SUM(AA7:AA17)</f>
        <v>3250</v>
      </c>
      <c r="AB18" s="22"/>
      <c r="AC18" s="50">
        <f>SUM(AC7:AC17)</f>
        <v>1652</v>
      </c>
    </row>
    <row r="21" spans="1:29" x14ac:dyDescent="0.25">
      <c r="W21" s="54" t="s">
        <v>48</v>
      </c>
    </row>
    <row r="22" spans="1:29" x14ac:dyDescent="0.25">
      <c r="W22" s="54" t="s">
        <v>49</v>
      </c>
    </row>
    <row r="23" spans="1:29" x14ac:dyDescent="0.25">
      <c r="W23" s="55"/>
    </row>
    <row r="24" spans="1:29" x14ac:dyDescent="0.25">
      <c r="W24" s="55"/>
    </row>
    <row r="25" spans="1:29" x14ac:dyDescent="0.25">
      <c r="W25" s="55"/>
    </row>
    <row r="26" spans="1:29" x14ac:dyDescent="0.25">
      <c r="W26" s="56" t="s">
        <v>50</v>
      </c>
    </row>
    <row r="27" spans="1:29" x14ac:dyDescent="0.25">
      <c r="W27" s="57" t="s">
        <v>51</v>
      </c>
    </row>
    <row r="28" spans="1:29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9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K17:L17"/>
    <mergeCell ref="M17:N17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C5:AC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B1"/>
    <mergeCell ref="A2:AB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  <mergeCell ref="AB5:AB6"/>
  </mergeCells>
  <pageMargins left="0.11811023622047245" right="0.11811023622047245" top="0.74803149606299213" bottom="0.59055118110236227" header="0.31496062992125984" footer="0.51181102362204722"/>
  <pageSetup paperSize="10000" scale="68" orientation="landscape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view="pageBreakPreview" zoomScale="60" zoomScaleNormal="90" workbookViewId="0">
      <selection activeCell="A9" sqref="A9:XFD9"/>
    </sheetView>
  </sheetViews>
  <sheetFormatPr defaultRowHeight="15" x14ac:dyDescent="0.25"/>
  <cols>
    <col min="1" max="1" width="7.140625" customWidth="1"/>
    <col min="2" max="2" width="17.42578125" customWidth="1"/>
    <col min="3" max="6" width="9.28515625" bestFit="1" customWidth="1"/>
    <col min="7" max="8" width="6" customWidth="1"/>
    <col min="9" max="9" width="12.42578125" customWidth="1"/>
    <col min="10" max="10" width="9.42578125" bestFit="1" customWidth="1"/>
    <col min="11" max="11" width="7.28515625" customWidth="1"/>
    <col min="12" max="12" width="7.5703125" customWidth="1"/>
    <col min="13" max="14" width="5.85546875" customWidth="1"/>
    <col min="15" max="20" width="9.28515625" bestFit="1" customWidth="1"/>
    <col min="21" max="26" width="6.28515625" customWidth="1"/>
    <col min="29" max="29" width="18" customWidth="1"/>
  </cols>
  <sheetData>
    <row r="1" spans="1:29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9" x14ac:dyDescent="0.25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4" spans="1:29" x14ac:dyDescent="0.25">
      <c r="A4" s="178" t="s">
        <v>39</v>
      </c>
      <c r="B4" s="178"/>
      <c r="C4" s="32" t="s">
        <v>56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43</v>
      </c>
      <c r="AB5" s="175" t="s">
        <v>10</v>
      </c>
      <c r="AC5" s="183" t="s">
        <v>44</v>
      </c>
    </row>
    <row r="6" spans="1:29" ht="15.75" thickBot="1" x14ac:dyDescent="0.3">
      <c r="A6" s="176"/>
      <c r="B6" s="176"/>
      <c r="C6" s="62" t="s">
        <v>11</v>
      </c>
      <c r="D6" s="62" t="s">
        <v>12</v>
      </c>
      <c r="E6" s="62" t="s">
        <v>11</v>
      </c>
      <c r="F6" s="62" t="s">
        <v>12</v>
      </c>
      <c r="G6" s="62" t="s">
        <v>11</v>
      </c>
      <c r="H6" s="62" t="s">
        <v>12</v>
      </c>
      <c r="I6" s="66" t="s">
        <v>11</v>
      </c>
      <c r="J6" s="66" t="s">
        <v>12</v>
      </c>
      <c r="K6" s="66" t="s">
        <v>11</v>
      </c>
      <c r="L6" s="66" t="s">
        <v>12</v>
      </c>
      <c r="M6" s="66" t="s">
        <v>11</v>
      </c>
      <c r="N6" s="66" t="s">
        <v>12</v>
      </c>
      <c r="O6" s="66" t="s">
        <v>11</v>
      </c>
      <c r="P6" s="66" t="s">
        <v>12</v>
      </c>
      <c r="Q6" s="66" t="s">
        <v>11</v>
      </c>
      <c r="R6" s="66" t="s">
        <v>12</v>
      </c>
      <c r="S6" s="66" t="s">
        <v>11</v>
      </c>
      <c r="T6" s="66" t="s">
        <v>12</v>
      </c>
      <c r="U6" s="66" t="s">
        <v>11</v>
      </c>
      <c r="V6" s="66" t="s">
        <v>12</v>
      </c>
      <c r="W6" s="66" t="s">
        <v>11</v>
      </c>
      <c r="X6" s="66" t="s">
        <v>12</v>
      </c>
      <c r="Y6" s="66" t="s">
        <v>11</v>
      </c>
      <c r="Z6" s="66" t="s">
        <v>12</v>
      </c>
      <c r="AA6" s="198"/>
      <c r="AB6" s="176"/>
      <c r="AC6" s="184"/>
    </row>
    <row r="7" spans="1:29" ht="19.5" customHeight="1" x14ac:dyDescent="0.25">
      <c r="A7" s="2">
        <v>1</v>
      </c>
      <c r="B7" s="3" t="s">
        <v>13</v>
      </c>
      <c r="C7" s="4">
        <v>768</v>
      </c>
      <c r="D7" s="5">
        <v>1758</v>
      </c>
      <c r="E7" s="5">
        <v>585</v>
      </c>
      <c r="F7" s="5">
        <v>1202</v>
      </c>
      <c r="G7" s="6">
        <v>0</v>
      </c>
      <c r="H7" s="6">
        <v>0</v>
      </c>
      <c r="I7" s="28">
        <v>4404</v>
      </c>
      <c r="J7" s="28">
        <v>5987</v>
      </c>
      <c r="K7" s="28" t="s">
        <v>14</v>
      </c>
      <c r="L7" s="28" t="s">
        <v>14</v>
      </c>
      <c r="M7" s="28" t="s">
        <v>14</v>
      </c>
      <c r="N7" s="28" t="s">
        <v>14</v>
      </c>
      <c r="O7" s="10">
        <v>47</v>
      </c>
      <c r="P7" s="10">
        <v>78</v>
      </c>
      <c r="Q7" s="10">
        <v>73</v>
      </c>
      <c r="R7" s="10">
        <v>479</v>
      </c>
      <c r="S7" s="9">
        <v>326</v>
      </c>
      <c r="T7" s="9">
        <v>298</v>
      </c>
      <c r="U7" s="28" t="s">
        <v>14</v>
      </c>
      <c r="V7" s="28" t="s">
        <v>14</v>
      </c>
      <c r="W7" s="28">
        <v>19</v>
      </c>
      <c r="X7" s="28">
        <v>22</v>
      </c>
      <c r="Y7" s="28">
        <v>23</v>
      </c>
      <c r="Z7" s="28">
        <v>33</v>
      </c>
      <c r="AA7" s="28"/>
      <c r="AB7" s="7"/>
      <c r="AC7" s="51"/>
    </row>
    <row r="8" spans="1:29" ht="19.5" customHeight="1" x14ac:dyDescent="0.25">
      <c r="A8" s="2">
        <v>2</v>
      </c>
      <c r="B8" s="3" t="s">
        <v>15</v>
      </c>
      <c r="C8" s="8">
        <v>77</v>
      </c>
      <c r="D8" s="9">
        <v>178</v>
      </c>
      <c r="E8" s="9">
        <v>29</v>
      </c>
      <c r="F8" s="9">
        <v>159</v>
      </c>
      <c r="G8" s="6">
        <v>0</v>
      </c>
      <c r="H8" s="6">
        <v>0</v>
      </c>
      <c r="I8" s="28">
        <v>257</v>
      </c>
      <c r="J8" s="28">
        <v>3210</v>
      </c>
      <c r="K8" s="28" t="s">
        <v>14</v>
      </c>
      <c r="L8" s="28" t="s">
        <v>14</v>
      </c>
      <c r="M8" s="28" t="s">
        <v>14</v>
      </c>
      <c r="N8" s="28" t="s">
        <v>14</v>
      </c>
      <c r="O8" s="9">
        <v>6</v>
      </c>
      <c r="P8" s="9">
        <v>9</v>
      </c>
      <c r="Q8" s="10">
        <v>154</v>
      </c>
      <c r="R8" s="10">
        <v>305</v>
      </c>
      <c r="S8" s="10">
        <v>112</v>
      </c>
      <c r="T8" s="10">
        <v>164</v>
      </c>
      <c r="U8" s="28" t="s">
        <v>14</v>
      </c>
      <c r="V8" s="28" t="s">
        <v>14</v>
      </c>
      <c r="W8" s="28" t="s">
        <v>14</v>
      </c>
      <c r="X8" s="28" t="s">
        <v>14</v>
      </c>
      <c r="Y8" s="28">
        <v>39</v>
      </c>
      <c r="Z8" s="28">
        <v>48</v>
      </c>
      <c r="AA8" s="28"/>
      <c r="AB8" s="7"/>
      <c r="AC8" s="50"/>
    </row>
    <row r="9" spans="1:29" ht="19.5" customHeight="1" x14ac:dyDescent="0.25">
      <c r="A9" s="2">
        <v>3</v>
      </c>
      <c r="B9" s="3" t="s">
        <v>16</v>
      </c>
      <c r="C9" s="8">
        <v>690</v>
      </c>
      <c r="D9" s="9">
        <v>2396</v>
      </c>
      <c r="E9" s="9">
        <v>390</v>
      </c>
      <c r="F9" s="9">
        <v>985</v>
      </c>
      <c r="G9" s="10">
        <v>0</v>
      </c>
      <c r="H9" s="10">
        <v>0</v>
      </c>
      <c r="I9" s="195">
        <v>14494</v>
      </c>
      <c r="J9" s="195"/>
      <c r="K9" s="195">
        <v>1225</v>
      </c>
      <c r="L9" s="195"/>
      <c r="M9" s="197">
        <v>60000</v>
      </c>
      <c r="N9" s="197"/>
      <c r="O9" s="194">
        <v>126</v>
      </c>
      <c r="P9" s="194"/>
      <c r="Q9" s="194">
        <v>650</v>
      </c>
      <c r="R9" s="194"/>
      <c r="S9" s="196">
        <v>210</v>
      </c>
      <c r="T9" s="196"/>
      <c r="U9" s="28" t="s">
        <v>14</v>
      </c>
      <c r="V9" s="28" t="s">
        <v>14</v>
      </c>
      <c r="W9" s="28" t="s">
        <v>14</v>
      </c>
      <c r="X9" s="28" t="s">
        <v>14</v>
      </c>
      <c r="Y9" s="28"/>
      <c r="Z9" s="28"/>
      <c r="AA9" s="28">
        <v>3250</v>
      </c>
      <c r="AB9" s="12"/>
      <c r="AC9" s="50"/>
    </row>
    <row r="10" spans="1:29" ht="19.5" customHeight="1" x14ac:dyDescent="0.25">
      <c r="A10" s="2">
        <v>4</v>
      </c>
      <c r="B10" s="3" t="s">
        <v>17</v>
      </c>
      <c r="C10" s="13">
        <v>502</v>
      </c>
      <c r="D10" s="9">
        <v>759</v>
      </c>
      <c r="E10" s="9">
        <v>577</v>
      </c>
      <c r="F10" s="9">
        <v>533</v>
      </c>
      <c r="G10" s="31">
        <v>33</v>
      </c>
      <c r="H10" s="31">
        <v>75</v>
      </c>
      <c r="I10" s="195">
        <v>22255</v>
      </c>
      <c r="J10" s="195"/>
      <c r="K10" s="43">
        <v>0</v>
      </c>
      <c r="L10" s="43"/>
      <c r="M10" s="195">
        <v>113600</v>
      </c>
      <c r="N10" s="195"/>
      <c r="O10" s="196">
        <v>381</v>
      </c>
      <c r="P10" s="196"/>
      <c r="Q10" s="196">
        <v>5324</v>
      </c>
      <c r="R10" s="196"/>
      <c r="S10" s="29">
        <v>156</v>
      </c>
      <c r="T10" s="29">
        <v>306</v>
      </c>
      <c r="U10" s="28"/>
      <c r="V10" s="28"/>
      <c r="W10" s="28"/>
      <c r="X10" s="28"/>
      <c r="Y10" s="46"/>
      <c r="Z10" s="46"/>
      <c r="AA10" s="46"/>
      <c r="AB10" s="12"/>
      <c r="AC10" s="50">
        <v>1652</v>
      </c>
    </row>
    <row r="11" spans="1:29" ht="19.5" customHeight="1" x14ac:dyDescent="0.25">
      <c r="A11" s="2">
        <v>5</v>
      </c>
      <c r="B11" s="3" t="s">
        <v>18</v>
      </c>
      <c r="C11" s="8">
        <v>586</v>
      </c>
      <c r="D11" s="9">
        <v>2250</v>
      </c>
      <c r="E11" s="9">
        <v>186</v>
      </c>
      <c r="F11" s="9">
        <v>532</v>
      </c>
      <c r="G11" s="9">
        <v>3</v>
      </c>
      <c r="H11" s="9">
        <v>8</v>
      </c>
      <c r="I11" s="28">
        <v>3575</v>
      </c>
      <c r="J11" s="28">
        <v>11984</v>
      </c>
      <c r="K11" s="28">
        <v>0</v>
      </c>
      <c r="L11" s="28">
        <v>0</v>
      </c>
      <c r="M11" s="195">
        <v>31415</v>
      </c>
      <c r="N11" s="195"/>
      <c r="O11" s="9">
        <v>53</v>
      </c>
      <c r="P11" s="9">
        <v>123</v>
      </c>
      <c r="Q11" s="9">
        <v>154</v>
      </c>
      <c r="R11" s="9">
        <v>461</v>
      </c>
      <c r="S11" s="9">
        <v>521</v>
      </c>
      <c r="T11" s="9">
        <v>195</v>
      </c>
      <c r="U11" s="28">
        <v>28</v>
      </c>
      <c r="V11" s="28">
        <v>93</v>
      </c>
      <c r="W11" s="28" t="s">
        <v>14</v>
      </c>
      <c r="X11" s="28" t="s">
        <v>14</v>
      </c>
      <c r="Y11" s="46">
        <v>7</v>
      </c>
      <c r="Z11" s="46">
        <v>11</v>
      </c>
      <c r="AA11" s="46"/>
      <c r="AB11" s="12"/>
      <c r="AC11" s="50"/>
    </row>
    <row r="12" spans="1:29" ht="19.5" customHeight="1" x14ac:dyDescent="0.25">
      <c r="A12" s="65">
        <v>6</v>
      </c>
      <c r="B12" s="64" t="s">
        <v>19</v>
      </c>
      <c r="C12" s="8">
        <v>112</v>
      </c>
      <c r="D12" s="9">
        <v>280</v>
      </c>
      <c r="E12" s="9">
        <v>79</v>
      </c>
      <c r="F12" s="9">
        <v>147</v>
      </c>
      <c r="G12" s="9"/>
      <c r="H12" s="9"/>
      <c r="I12" s="28">
        <v>1022</v>
      </c>
      <c r="J12" s="28">
        <v>1330</v>
      </c>
      <c r="K12" s="28">
        <v>0</v>
      </c>
      <c r="L12" s="28">
        <v>0</v>
      </c>
      <c r="M12" s="28">
        <v>0</v>
      </c>
      <c r="N12" s="28">
        <v>0</v>
      </c>
      <c r="O12" s="9">
        <v>131</v>
      </c>
      <c r="P12" s="9">
        <v>204</v>
      </c>
      <c r="Q12" s="10">
        <v>265</v>
      </c>
      <c r="R12" s="10">
        <v>423</v>
      </c>
      <c r="S12" s="10">
        <v>121</v>
      </c>
      <c r="T12" s="10">
        <v>184</v>
      </c>
      <c r="U12" s="43">
        <v>28</v>
      </c>
      <c r="V12" s="28">
        <v>93</v>
      </c>
      <c r="W12" s="28" t="s">
        <v>14</v>
      </c>
      <c r="X12" s="28" t="s">
        <v>14</v>
      </c>
      <c r="Y12" s="28" t="s">
        <v>14</v>
      </c>
      <c r="Z12" s="28" t="s">
        <v>14</v>
      </c>
      <c r="AA12" s="28" t="s">
        <v>14</v>
      </c>
      <c r="AB12" s="12"/>
      <c r="AC12" s="50"/>
    </row>
    <row r="13" spans="1:29" ht="19.5" customHeight="1" x14ac:dyDescent="0.25">
      <c r="A13" s="65">
        <v>7</v>
      </c>
      <c r="B13" s="64" t="s">
        <v>20</v>
      </c>
      <c r="C13" s="8">
        <v>99</v>
      </c>
      <c r="D13" s="9">
        <v>230</v>
      </c>
      <c r="E13" s="9">
        <v>24</v>
      </c>
      <c r="F13" s="9">
        <v>40</v>
      </c>
      <c r="G13" s="9"/>
      <c r="H13" s="9"/>
      <c r="I13" s="28">
        <v>1253</v>
      </c>
      <c r="J13" s="28">
        <v>1407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10">
        <v>69</v>
      </c>
      <c r="R13" s="10">
        <v>144</v>
      </c>
      <c r="S13" s="10">
        <v>102</v>
      </c>
      <c r="T13" s="10">
        <v>187</v>
      </c>
      <c r="U13" s="43">
        <v>16</v>
      </c>
      <c r="V13" s="43">
        <v>34</v>
      </c>
      <c r="W13" s="28" t="s">
        <v>14</v>
      </c>
      <c r="X13" s="28" t="s">
        <v>14</v>
      </c>
      <c r="Y13" s="28" t="s">
        <v>14</v>
      </c>
      <c r="Z13" s="28" t="s">
        <v>14</v>
      </c>
      <c r="AA13" s="28" t="s">
        <v>14</v>
      </c>
      <c r="AB13" s="12"/>
      <c r="AC13" s="50"/>
    </row>
    <row r="14" spans="1:29" ht="19.5" customHeight="1" x14ac:dyDescent="0.25">
      <c r="A14" s="2">
        <v>8</v>
      </c>
      <c r="B14" s="3" t="s">
        <v>21</v>
      </c>
      <c r="C14" s="8">
        <f>140+163</f>
        <v>303</v>
      </c>
      <c r="D14" s="9">
        <f>285+164</f>
        <v>449</v>
      </c>
      <c r="E14" s="9">
        <f>56+40</f>
        <v>96</v>
      </c>
      <c r="F14" s="9">
        <f>19+12</f>
        <v>31</v>
      </c>
      <c r="G14" s="33"/>
      <c r="H14" s="33"/>
      <c r="I14" s="195">
        <v>4200</v>
      </c>
      <c r="J14" s="195"/>
      <c r="K14" s="28"/>
      <c r="L14" s="28"/>
      <c r="M14" s="67"/>
      <c r="N14" s="67"/>
      <c r="O14" s="29"/>
      <c r="P14" s="29"/>
      <c r="Q14" s="194">
        <v>950</v>
      </c>
      <c r="R14" s="194"/>
      <c r="S14" s="194">
        <v>296</v>
      </c>
      <c r="T14" s="194"/>
      <c r="U14" s="28"/>
      <c r="V14" s="28"/>
      <c r="W14" s="28"/>
      <c r="X14" s="28"/>
      <c r="Y14" s="28">
        <v>20</v>
      </c>
      <c r="Z14" s="43">
        <f>19+12</f>
        <v>31</v>
      </c>
      <c r="AA14" s="43"/>
      <c r="AB14" s="12"/>
      <c r="AC14" s="50"/>
    </row>
    <row r="15" spans="1:29" ht="19.5" customHeight="1" x14ac:dyDescent="0.25">
      <c r="A15" s="2">
        <v>9</v>
      </c>
      <c r="B15" s="3" t="s">
        <v>22</v>
      </c>
      <c r="C15" s="8">
        <v>1349</v>
      </c>
      <c r="D15" s="9">
        <v>4487</v>
      </c>
      <c r="E15" s="9">
        <v>654</v>
      </c>
      <c r="F15" s="9">
        <v>1049</v>
      </c>
      <c r="G15" s="31"/>
      <c r="H15" s="31"/>
      <c r="I15" s="195">
        <v>37001</v>
      </c>
      <c r="J15" s="195"/>
      <c r="K15" s="195"/>
      <c r="L15" s="195"/>
      <c r="M15" s="195">
        <v>274500</v>
      </c>
      <c r="N15" s="195"/>
      <c r="O15" s="196">
        <v>405</v>
      </c>
      <c r="P15" s="196"/>
      <c r="Q15" s="196">
        <v>725</v>
      </c>
      <c r="R15" s="196"/>
      <c r="S15" s="29">
        <v>745</v>
      </c>
      <c r="T15" s="29">
        <v>742</v>
      </c>
      <c r="U15" s="28">
        <v>191</v>
      </c>
      <c r="V15" s="28">
        <v>235</v>
      </c>
      <c r="W15" s="28">
        <v>1</v>
      </c>
      <c r="X15" s="28">
        <v>2</v>
      </c>
      <c r="Y15" s="28">
        <v>24</v>
      </c>
      <c r="Z15" s="28">
        <v>36</v>
      </c>
      <c r="AA15" s="28"/>
      <c r="AB15" s="12"/>
      <c r="AC15" s="50"/>
    </row>
    <row r="16" spans="1:29" ht="19.5" customHeight="1" x14ac:dyDescent="0.25">
      <c r="A16" s="2">
        <v>10</v>
      </c>
      <c r="B16" s="14" t="s">
        <v>23</v>
      </c>
      <c r="C16" s="15">
        <v>319</v>
      </c>
      <c r="D16" s="16">
        <v>1499</v>
      </c>
      <c r="E16" s="17">
        <v>255</v>
      </c>
      <c r="F16" s="17">
        <v>582</v>
      </c>
      <c r="G16" s="31" t="s">
        <v>14</v>
      </c>
      <c r="H16" s="31" t="s">
        <v>14</v>
      </c>
      <c r="I16" s="196">
        <v>30437</v>
      </c>
      <c r="J16" s="196"/>
      <c r="K16" s="194">
        <v>800</v>
      </c>
      <c r="L16" s="194"/>
      <c r="M16" s="194">
        <v>95800</v>
      </c>
      <c r="N16" s="194"/>
      <c r="O16" s="194">
        <v>362</v>
      </c>
      <c r="P16" s="194"/>
      <c r="Q16" s="194">
        <v>682</v>
      </c>
      <c r="R16" s="194"/>
      <c r="S16" s="10">
        <v>270</v>
      </c>
      <c r="T16" s="10">
        <v>393</v>
      </c>
      <c r="U16" s="9" t="s">
        <v>14</v>
      </c>
      <c r="V16" s="9" t="s">
        <v>14</v>
      </c>
      <c r="W16" s="9" t="s">
        <v>14</v>
      </c>
      <c r="X16" s="9"/>
      <c r="Y16" s="9">
        <v>173</v>
      </c>
      <c r="Z16" s="9">
        <v>227</v>
      </c>
      <c r="AA16" s="28"/>
      <c r="AB16" s="12"/>
      <c r="AC16" s="50"/>
    </row>
    <row r="17" spans="1:29" ht="19.5" customHeight="1" thickBot="1" x14ac:dyDescent="0.3">
      <c r="A17" s="167" t="s">
        <v>24</v>
      </c>
      <c r="B17" s="168"/>
      <c r="C17" s="19">
        <f>SUM(C7:C16)</f>
        <v>4805</v>
      </c>
      <c r="D17" s="19">
        <f t="shared" ref="D17:Z17" si="0">SUM(D7:D16)</f>
        <v>14286</v>
      </c>
      <c r="E17" s="19">
        <f t="shared" si="0"/>
        <v>2875</v>
      </c>
      <c r="F17" s="19">
        <f t="shared" si="0"/>
        <v>5260</v>
      </c>
      <c r="G17" s="19">
        <f t="shared" si="0"/>
        <v>36</v>
      </c>
      <c r="H17" s="19">
        <f t="shared" si="0"/>
        <v>83</v>
      </c>
      <c r="I17" s="68">
        <f>SUM(I7:I16)</f>
        <v>118898</v>
      </c>
      <c r="J17" s="68">
        <f>SUM(J7:J16)</f>
        <v>23918</v>
      </c>
      <c r="K17" s="68">
        <f t="shared" si="0"/>
        <v>2025</v>
      </c>
      <c r="L17" s="68">
        <f t="shared" si="0"/>
        <v>0</v>
      </c>
      <c r="M17" s="192">
        <f t="shared" si="0"/>
        <v>575315</v>
      </c>
      <c r="N17" s="193"/>
      <c r="O17" s="68">
        <f t="shared" si="0"/>
        <v>1511</v>
      </c>
      <c r="P17" s="68">
        <f t="shared" si="0"/>
        <v>414</v>
      </c>
      <c r="Q17" s="68">
        <f t="shared" si="0"/>
        <v>9046</v>
      </c>
      <c r="R17" s="68">
        <f t="shared" si="0"/>
        <v>1812</v>
      </c>
      <c r="S17" s="68">
        <f t="shared" si="0"/>
        <v>2859</v>
      </c>
      <c r="T17" s="68">
        <f t="shared" si="0"/>
        <v>2469</v>
      </c>
      <c r="U17" s="48">
        <f t="shared" si="0"/>
        <v>263</v>
      </c>
      <c r="V17" s="48">
        <f t="shared" si="0"/>
        <v>455</v>
      </c>
      <c r="W17" s="48">
        <f t="shared" si="0"/>
        <v>20</v>
      </c>
      <c r="X17" s="48">
        <f t="shared" si="0"/>
        <v>24</v>
      </c>
      <c r="Y17" s="48">
        <f t="shared" si="0"/>
        <v>286</v>
      </c>
      <c r="Z17" s="48">
        <f t="shared" si="0"/>
        <v>386</v>
      </c>
      <c r="AA17" s="48"/>
      <c r="AB17" s="20"/>
      <c r="AC17" s="50"/>
    </row>
    <row r="18" spans="1:29" ht="19.5" customHeight="1" x14ac:dyDescent="0.25">
      <c r="A18" s="21"/>
      <c r="B18" s="21"/>
      <c r="C18" s="166">
        <f>C17+D17</f>
        <v>19091</v>
      </c>
      <c r="D18" s="166"/>
      <c r="E18" s="166">
        <f t="shared" ref="E18" si="1">E17+F17</f>
        <v>8135</v>
      </c>
      <c r="F18" s="166"/>
      <c r="G18" s="166">
        <f t="shared" ref="G18" si="2">G17+H17</f>
        <v>119</v>
      </c>
      <c r="H18" s="166"/>
      <c r="I18" s="166">
        <f>I17+J17</f>
        <v>142816</v>
      </c>
      <c r="J18" s="166"/>
      <c r="K18" s="166">
        <f t="shared" ref="K18" si="3">K17+L17</f>
        <v>2025</v>
      </c>
      <c r="L18" s="166"/>
      <c r="M18" s="166">
        <f t="shared" ref="M18" si="4">M17+N17</f>
        <v>575315</v>
      </c>
      <c r="N18" s="166"/>
      <c r="O18" s="166">
        <f t="shared" ref="O18" si="5">O17+P17</f>
        <v>1925</v>
      </c>
      <c r="P18" s="166"/>
      <c r="Q18" s="166">
        <f t="shared" ref="Q18" si="6">Q17+R17</f>
        <v>10858</v>
      </c>
      <c r="R18" s="166"/>
      <c r="S18" s="166">
        <f t="shared" ref="S18" si="7">S17+T17</f>
        <v>5328</v>
      </c>
      <c r="T18" s="166"/>
      <c r="U18" s="166">
        <f t="shared" ref="U18" si="8">U17+V17</f>
        <v>718</v>
      </c>
      <c r="V18" s="166"/>
      <c r="W18" s="166">
        <f t="shared" ref="W18" si="9">W17+X17</f>
        <v>44</v>
      </c>
      <c r="X18" s="166"/>
      <c r="Y18" s="190">
        <f t="shared" ref="Y18" si="10">Y17+Z17</f>
        <v>672</v>
      </c>
      <c r="Z18" s="191"/>
      <c r="AA18" s="61">
        <f>SUM(AA7:AA17)</f>
        <v>3250</v>
      </c>
      <c r="AB18" s="22"/>
      <c r="AC18" s="50">
        <f>SUM(AC7:AC17)</f>
        <v>1652</v>
      </c>
    </row>
    <row r="21" spans="1:29" x14ac:dyDescent="0.25">
      <c r="W21" s="54" t="s">
        <v>48</v>
      </c>
    </row>
    <row r="22" spans="1:29" x14ac:dyDescent="0.25">
      <c r="W22" s="54" t="s">
        <v>49</v>
      </c>
    </row>
    <row r="23" spans="1:29" x14ac:dyDescent="0.25">
      <c r="W23" s="55"/>
    </row>
    <row r="24" spans="1:29" x14ac:dyDescent="0.25">
      <c r="W24" s="55"/>
    </row>
    <row r="25" spans="1:29" x14ac:dyDescent="0.25">
      <c r="W25" s="55"/>
    </row>
    <row r="26" spans="1:29" x14ac:dyDescent="0.25">
      <c r="W26" s="56" t="s">
        <v>50</v>
      </c>
    </row>
    <row r="27" spans="1:29" x14ac:dyDescent="0.25">
      <c r="W27" s="57" t="s">
        <v>51</v>
      </c>
    </row>
    <row r="28" spans="1:29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8">
    <mergeCell ref="A1:AB1"/>
    <mergeCell ref="A2:AB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  <mergeCell ref="AB5:AB6"/>
    <mergeCell ref="AC5:AC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I10:J10"/>
    <mergeCell ref="M10:N10"/>
    <mergeCell ref="O10:P10"/>
    <mergeCell ref="Q10:R10"/>
    <mergeCell ref="M11:N11"/>
    <mergeCell ref="A17:B17"/>
    <mergeCell ref="M17:N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</mergeCells>
  <printOptions horizontalCentered="1"/>
  <pageMargins left="0.11811023622047245" right="0.11811023622047245" top="0.59055118110236227" bottom="0.59055118110236227" header="0.31496062992125984" footer="0.51181102362204722"/>
  <pageSetup paperSize="10000" scale="68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view="pageBreakPreview" topLeftCell="C13" zoomScale="60" zoomScaleNormal="90" workbookViewId="0">
      <selection activeCell="J19" sqref="J19"/>
    </sheetView>
  </sheetViews>
  <sheetFormatPr defaultRowHeight="15" x14ac:dyDescent="0.25"/>
  <cols>
    <col min="1" max="1" width="7.140625" customWidth="1"/>
    <col min="2" max="2" width="26.7109375" customWidth="1"/>
    <col min="3" max="3" width="15.28515625" customWidth="1"/>
    <col min="4" max="4" width="12.5703125" customWidth="1"/>
    <col min="5" max="5" width="13.28515625" customWidth="1"/>
    <col min="6" max="6" width="12.5703125" customWidth="1"/>
    <col min="7" max="7" width="9" customWidth="1"/>
    <col min="8" max="8" width="6.7109375" customWidth="1"/>
    <col min="9" max="9" width="16.28515625" customWidth="1"/>
    <col min="10" max="10" width="15.140625" customWidth="1"/>
    <col min="11" max="11" width="12" customWidth="1"/>
    <col min="12" max="12" width="5.7109375" customWidth="1"/>
    <col min="13" max="13" width="14" customWidth="1"/>
    <col min="14" max="14" width="9.28515625" bestFit="1" customWidth="1"/>
    <col min="15" max="15" width="13.5703125" customWidth="1"/>
    <col min="16" max="16" width="9.28515625" bestFit="1" customWidth="1"/>
    <col min="17" max="17" width="12.5703125" customWidth="1"/>
    <col min="18" max="18" width="14.28515625" customWidth="1"/>
    <col min="19" max="19" width="11.85546875" customWidth="1"/>
    <col min="20" max="20" width="12.42578125" customWidth="1"/>
    <col min="21" max="22" width="9.28515625" bestFit="1" customWidth="1"/>
    <col min="23" max="23" width="7" customWidth="1"/>
    <col min="24" max="24" width="7.28515625" customWidth="1"/>
    <col min="26" max="26" width="8.42578125" customWidth="1"/>
    <col min="27" max="27" width="11.5703125" customWidth="1"/>
    <col min="29" max="29" width="11.140625" customWidth="1"/>
  </cols>
  <sheetData>
    <row r="1" spans="1:29" ht="26.25" x14ac:dyDescent="0.4">
      <c r="A1" s="199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</row>
    <row r="2" spans="1:29" ht="26.25" x14ac:dyDescent="0.4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29" ht="26.25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29" ht="26.25" x14ac:dyDescent="0.4">
      <c r="A4" s="200" t="s">
        <v>39</v>
      </c>
      <c r="B4" s="200"/>
      <c r="C4" s="108" t="s">
        <v>57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29" x14ac:dyDescent="0.25">
      <c r="A5" s="175" t="s">
        <v>0</v>
      </c>
      <c r="B5" s="175" t="s">
        <v>1</v>
      </c>
      <c r="C5" s="173" t="s">
        <v>2</v>
      </c>
      <c r="D5" s="174"/>
      <c r="E5" s="173" t="s">
        <v>3</v>
      </c>
      <c r="F5" s="174"/>
      <c r="G5" s="173" t="s">
        <v>38</v>
      </c>
      <c r="H5" s="174"/>
      <c r="I5" s="173" t="s">
        <v>4</v>
      </c>
      <c r="J5" s="174"/>
      <c r="K5" s="173" t="s">
        <v>5</v>
      </c>
      <c r="L5" s="174"/>
      <c r="M5" s="173" t="s">
        <v>6</v>
      </c>
      <c r="N5" s="174"/>
      <c r="O5" s="173" t="s">
        <v>26</v>
      </c>
      <c r="P5" s="174"/>
      <c r="Q5" s="173" t="s">
        <v>8</v>
      </c>
      <c r="R5" s="174"/>
      <c r="S5" s="173" t="s">
        <v>27</v>
      </c>
      <c r="T5" s="174"/>
      <c r="U5" s="173" t="s">
        <v>7</v>
      </c>
      <c r="V5" s="174"/>
      <c r="W5" s="173" t="s">
        <v>28</v>
      </c>
      <c r="X5" s="174"/>
      <c r="Y5" s="173" t="s">
        <v>9</v>
      </c>
      <c r="Z5" s="174"/>
      <c r="AA5" s="175" t="s">
        <v>43</v>
      </c>
      <c r="AB5" s="175" t="s">
        <v>10</v>
      </c>
      <c r="AC5" s="183" t="s">
        <v>44</v>
      </c>
    </row>
    <row r="6" spans="1:29" ht="15.75" thickBot="1" x14ac:dyDescent="0.3">
      <c r="A6" s="176"/>
      <c r="B6" s="176"/>
      <c r="C6" s="110" t="s">
        <v>11</v>
      </c>
      <c r="D6" s="110" t="s">
        <v>12</v>
      </c>
      <c r="E6" s="110" t="s">
        <v>11</v>
      </c>
      <c r="F6" s="110" t="s">
        <v>12</v>
      </c>
      <c r="G6" s="110" t="s">
        <v>11</v>
      </c>
      <c r="H6" s="110" t="s">
        <v>12</v>
      </c>
      <c r="I6" s="110" t="s">
        <v>11</v>
      </c>
      <c r="J6" s="110" t="s">
        <v>12</v>
      </c>
      <c r="K6" s="110" t="s">
        <v>11</v>
      </c>
      <c r="L6" s="110" t="s">
        <v>12</v>
      </c>
      <c r="M6" s="110" t="s">
        <v>11</v>
      </c>
      <c r="N6" s="110" t="s">
        <v>12</v>
      </c>
      <c r="O6" s="110" t="s">
        <v>11</v>
      </c>
      <c r="P6" s="110" t="s">
        <v>12</v>
      </c>
      <c r="Q6" s="110" t="s">
        <v>11</v>
      </c>
      <c r="R6" s="110" t="s">
        <v>12</v>
      </c>
      <c r="S6" s="110" t="s">
        <v>11</v>
      </c>
      <c r="T6" s="110" t="s">
        <v>12</v>
      </c>
      <c r="U6" s="110" t="s">
        <v>11</v>
      </c>
      <c r="V6" s="110" t="s">
        <v>12</v>
      </c>
      <c r="W6" s="110" t="s">
        <v>11</v>
      </c>
      <c r="X6" s="110" t="s">
        <v>12</v>
      </c>
      <c r="Y6" s="110" t="s">
        <v>11</v>
      </c>
      <c r="Z6" s="110" t="s">
        <v>12</v>
      </c>
      <c r="AA6" s="176"/>
      <c r="AB6" s="176"/>
      <c r="AC6" s="184"/>
    </row>
    <row r="7" spans="1:29" ht="39.950000000000003" customHeight="1" x14ac:dyDescent="0.25">
      <c r="A7" s="82">
        <v>1</v>
      </c>
      <c r="B7" s="87" t="s">
        <v>13</v>
      </c>
      <c r="C7" s="88">
        <v>768</v>
      </c>
      <c r="D7" s="88">
        <v>1758</v>
      </c>
      <c r="E7" s="88">
        <v>585</v>
      </c>
      <c r="F7" s="88">
        <v>1202</v>
      </c>
      <c r="G7" s="89">
        <v>0</v>
      </c>
      <c r="H7" s="89">
        <v>0</v>
      </c>
      <c r="I7" s="90">
        <v>4404</v>
      </c>
      <c r="J7" s="90">
        <v>5987</v>
      </c>
      <c r="K7" s="90" t="s">
        <v>14</v>
      </c>
      <c r="L7" s="90" t="s">
        <v>14</v>
      </c>
      <c r="M7" s="90" t="s">
        <v>14</v>
      </c>
      <c r="N7" s="90" t="s">
        <v>14</v>
      </c>
      <c r="O7" s="89">
        <v>47</v>
      </c>
      <c r="P7" s="89">
        <v>78</v>
      </c>
      <c r="Q7" s="89">
        <v>73</v>
      </c>
      <c r="R7" s="89">
        <v>479</v>
      </c>
      <c r="S7" s="88">
        <v>326</v>
      </c>
      <c r="T7" s="88">
        <v>298</v>
      </c>
      <c r="U7" s="90" t="s">
        <v>14</v>
      </c>
      <c r="V7" s="90" t="s">
        <v>14</v>
      </c>
      <c r="W7" s="90">
        <v>19</v>
      </c>
      <c r="X7" s="90">
        <v>22</v>
      </c>
      <c r="Y7" s="90">
        <v>23</v>
      </c>
      <c r="Z7" s="90">
        <v>33</v>
      </c>
      <c r="AA7" s="90"/>
      <c r="AB7" s="7"/>
      <c r="AC7" s="51"/>
    </row>
    <row r="8" spans="1:29" ht="39.950000000000003" customHeight="1" x14ac:dyDescent="0.25">
      <c r="A8" s="82">
        <v>2</v>
      </c>
      <c r="B8" s="87" t="s">
        <v>15</v>
      </c>
      <c r="C8" s="91">
        <v>77</v>
      </c>
      <c r="D8" s="91">
        <v>178</v>
      </c>
      <c r="E8" s="91">
        <v>29</v>
      </c>
      <c r="F8" s="91">
        <v>159</v>
      </c>
      <c r="G8" s="89">
        <v>0</v>
      </c>
      <c r="H8" s="89">
        <v>0</v>
      </c>
      <c r="I8" s="92">
        <v>257</v>
      </c>
      <c r="J8" s="92">
        <v>3210</v>
      </c>
      <c r="K8" s="90" t="s">
        <v>14</v>
      </c>
      <c r="L8" s="90" t="s">
        <v>14</v>
      </c>
      <c r="M8" s="90" t="s">
        <v>14</v>
      </c>
      <c r="N8" s="90" t="s">
        <v>14</v>
      </c>
      <c r="O8" s="88">
        <v>6</v>
      </c>
      <c r="P8" s="88">
        <v>9</v>
      </c>
      <c r="Q8" s="89">
        <v>154</v>
      </c>
      <c r="R8" s="89">
        <v>305</v>
      </c>
      <c r="S8" s="89">
        <v>112</v>
      </c>
      <c r="T8" s="89">
        <v>164</v>
      </c>
      <c r="U8" s="90" t="s">
        <v>14</v>
      </c>
      <c r="V8" s="90" t="s">
        <v>14</v>
      </c>
      <c r="W8" s="90" t="s">
        <v>14</v>
      </c>
      <c r="X8" s="90" t="s">
        <v>14</v>
      </c>
      <c r="Y8" s="92">
        <v>39</v>
      </c>
      <c r="Z8" s="92">
        <v>48</v>
      </c>
      <c r="AA8" s="92"/>
      <c r="AB8" s="7"/>
      <c r="AC8" s="50"/>
    </row>
    <row r="9" spans="1:29" ht="39.950000000000003" customHeight="1" x14ac:dyDescent="0.25">
      <c r="A9" s="82">
        <v>3</v>
      </c>
      <c r="B9" s="87" t="s">
        <v>16</v>
      </c>
      <c r="C9" s="91">
        <v>690</v>
      </c>
      <c r="D9" s="91">
        <v>2396</v>
      </c>
      <c r="E9" s="91">
        <v>390</v>
      </c>
      <c r="F9" s="91">
        <v>985</v>
      </c>
      <c r="G9" s="93">
        <v>0</v>
      </c>
      <c r="H9" s="93">
        <v>0</v>
      </c>
      <c r="I9" s="201">
        <v>14494</v>
      </c>
      <c r="J9" s="202"/>
      <c r="K9" s="201">
        <v>1225</v>
      </c>
      <c r="L9" s="202"/>
      <c r="M9" s="203">
        <v>60000</v>
      </c>
      <c r="N9" s="204"/>
      <c r="O9" s="205">
        <v>126</v>
      </c>
      <c r="P9" s="206"/>
      <c r="Q9" s="205">
        <v>650</v>
      </c>
      <c r="R9" s="206"/>
      <c r="S9" s="207">
        <v>210</v>
      </c>
      <c r="T9" s="208"/>
      <c r="U9" s="90" t="s">
        <v>14</v>
      </c>
      <c r="V9" s="90" t="s">
        <v>14</v>
      </c>
      <c r="W9" s="90" t="s">
        <v>14</v>
      </c>
      <c r="X9" s="90" t="s">
        <v>14</v>
      </c>
      <c r="Y9" s="92"/>
      <c r="Z9" s="92"/>
      <c r="AA9" s="92">
        <v>3250</v>
      </c>
      <c r="AB9" s="12"/>
      <c r="AC9" s="50"/>
    </row>
    <row r="10" spans="1:29" ht="39.950000000000003" customHeight="1" x14ac:dyDescent="0.25">
      <c r="A10" s="82">
        <v>4</v>
      </c>
      <c r="B10" s="87" t="s">
        <v>17</v>
      </c>
      <c r="C10" s="94">
        <v>502</v>
      </c>
      <c r="D10" s="91">
        <v>759</v>
      </c>
      <c r="E10" s="91">
        <v>577</v>
      </c>
      <c r="F10" s="91">
        <v>533</v>
      </c>
      <c r="G10" s="94">
        <v>33</v>
      </c>
      <c r="H10" s="94">
        <v>75</v>
      </c>
      <c r="I10" s="201">
        <v>22255</v>
      </c>
      <c r="J10" s="202"/>
      <c r="K10" s="95">
        <v>0</v>
      </c>
      <c r="L10" s="95"/>
      <c r="M10" s="201">
        <v>113600</v>
      </c>
      <c r="N10" s="202"/>
      <c r="O10" s="207">
        <v>381</v>
      </c>
      <c r="P10" s="208"/>
      <c r="Q10" s="207">
        <v>5324</v>
      </c>
      <c r="R10" s="208"/>
      <c r="S10" s="96">
        <v>156</v>
      </c>
      <c r="T10" s="96">
        <v>306</v>
      </c>
      <c r="U10" s="92"/>
      <c r="V10" s="92"/>
      <c r="W10" s="92"/>
      <c r="X10" s="92"/>
      <c r="Y10" s="97"/>
      <c r="Z10" s="97"/>
      <c r="AA10" s="97"/>
      <c r="AB10" s="12"/>
      <c r="AC10" s="50">
        <v>1652</v>
      </c>
    </row>
    <row r="11" spans="1:29" ht="39.950000000000003" customHeight="1" x14ac:dyDescent="0.25">
      <c r="A11" s="82">
        <v>5</v>
      </c>
      <c r="B11" s="87" t="s">
        <v>18</v>
      </c>
      <c r="C11" s="91">
        <v>586</v>
      </c>
      <c r="D11" s="91">
        <v>2250</v>
      </c>
      <c r="E11" s="91">
        <v>186</v>
      </c>
      <c r="F11" s="91">
        <v>532</v>
      </c>
      <c r="G11" s="91">
        <v>3</v>
      </c>
      <c r="H11" s="91">
        <v>8</v>
      </c>
      <c r="I11" s="92">
        <v>3575</v>
      </c>
      <c r="J11" s="92">
        <v>11984</v>
      </c>
      <c r="K11" s="92">
        <v>0</v>
      </c>
      <c r="L11" s="92">
        <v>0</v>
      </c>
      <c r="M11" s="201">
        <v>31415</v>
      </c>
      <c r="N11" s="202"/>
      <c r="O11" s="91">
        <v>53</v>
      </c>
      <c r="P11" s="91">
        <v>123</v>
      </c>
      <c r="Q11" s="91">
        <v>154</v>
      </c>
      <c r="R11" s="91">
        <v>461</v>
      </c>
      <c r="S11" s="91">
        <v>521</v>
      </c>
      <c r="T11" s="91">
        <v>195</v>
      </c>
      <c r="U11" s="92">
        <v>28</v>
      </c>
      <c r="V11" s="92">
        <v>93</v>
      </c>
      <c r="W11" s="92" t="s">
        <v>14</v>
      </c>
      <c r="X11" s="92" t="s">
        <v>14</v>
      </c>
      <c r="Y11" s="97">
        <v>7</v>
      </c>
      <c r="Z11" s="97">
        <v>11</v>
      </c>
      <c r="AA11" s="97"/>
      <c r="AB11" s="12"/>
      <c r="AC11" s="50"/>
    </row>
    <row r="12" spans="1:29" ht="39.950000000000003" customHeight="1" x14ac:dyDescent="0.25">
      <c r="A12" s="82">
        <v>6</v>
      </c>
      <c r="B12" s="98" t="s">
        <v>19</v>
      </c>
      <c r="C12" s="91">
        <v>112</v>
      </c>
      <c r="D12" s="91">
        <v>280</v>
      </c>
      <c r="E12" s="91">
        <v>79</v>
      </c>
      <c r="F12" s="91">
        <v>147</v>
      </c>
      <c r="G12" s="91"/>
      <c r="H12" s="91"/>
      <c r="I12" s="92">
        <v>1022</v>
      </c>
      <c r="J12" s="92">
        <v>1330</v>
      </c>
      <c r="K12" s="92">
        <v>0</v>
      </c>
      <c r="L12" s="92">
        <v>0</v>
      </c>
      <c r="M12" s="92">
        <v>0</v>
      </c>
      <c r="N12" s="92">
        <v>0</v>
      </c>
      <c r="O12" s="91">
        <v>131</v>
      </c>
      <c r="P12" s="91">
        <v>204</v>
      </c>
      <c r="Q12" s="93">
        <v>265</v>
      </c>
      <c r="R12" s="93">
        <v>423</v>
      </c>
      <c r="S12" s="93">
        <v>141</v>
      </c>
      <c r="T12" s="93">
        <v>236</v>
      </c>
      <c r="U12" s="99">
        <v>34</v>
      </c>
      <c r="V12" s="92">
        <v>98</v>
      </c>
      <c r="W12" s="92" t="s">
        <v>14</v>
      </c>
      <c r="X12" s="92" t="s">
        <v>14</v>
      </c>
      <c r="Y12" s="92" t="s">
        <v>14</v>
      </c>
      <c r="Z12" s="92" t="s">
        <v>14</v>
      </c>
      <c r="AA12" s="92" t="s">
        <v>14</v>
      </c>
      <c r="AB12" s="12"/>
      <c r="AC12" s="50"/>
    </row>
    <row r="13" spans="1:29" ht="39.950000000000003" customHeight="1" x14ac:dyDescent="0.25">
      <c r="A13" s="82">
        <v>7</v>
      </c>
      <c r="B13" s="98" t="s">
        <v>20</v>
      </c>
      <c r="C13" s="91">
        <v>91</v>
      </c>
      <c r="D13" s="91">
        <v>232</v>
      </c>
      <c r="E13" s="91">
        <v>24</v>
      </c>
      <c r="F13" s="91">
        <v>39</v>
      </c>
      <c r="G13" s="91"/>
      <c r="H13" s="91"/>
      <c r="I13" s="92">
        <v>1246</v>
      </c>
      <c r="J13" s="92">
        <v>1362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3">
        <v>69</v>
      </c>
      <c r="R13" s="93">
        <v>144</v>
      </c>
      <c r="S13" s="93">
        <v>102</v>
      </c>
      <c r="T13" s="93">
        <v>187</v>
      </c>
      <c r="U13" s="99">
        <v>16</v>
      </c>
      <c r="V13" s="99">
        <v>34</v>
      </c>
      <c r="W13" s="92" t="s">
        <v>14</v>
      </c>
      <c r="X13" s="92" t="s">
        <v>14</v>
      </c>
      <c r="Y13" s="92" t="s">
        <v>14</v>
      </c>
      <c r="Z13" s="92" t="s">
        <v>14</v>
      </c>
      <c r="AA13" s="92" t="s">
        <v>14</v>
      </c>
      <c r="AB13" s="12"/>
      <c r="AC13" s="50"/>
    </row>
    <row r="14" spans="1:29" ht="39.950000000000003" customHeight="1" x14ac:dyDescent="0.25">
      <c r="A14" s="82">
        <v>8</v>
      </c>
      <c r="B14" s="87" t="s">
        <v>21</v>
      </c>
      <c r="C14" s="91">
        <f>140+163</f>
        <v>303</v>
      </c>
      <c r="D14" s="91">
        <f>285+164</f>
        <v>449</v>
      </c>
      <c r="E14" s="91">
        <f>56+40</f>
        <v>96</v>
      </c>
      <c r="F14" s="91">
        <f>19+12</f>
        <v>31</v>
      </c>
      <c r="G14" s="100"/>
      <c r="H14" s="100"/>
      <c r="I14" s="201">
        <v>4200</v>
      </c>
      <c r="J14" s="202"/>
      <c r="K14" s="92"/>
      <c r="L14" s="92"/>
      <c r="M14" s="101"/>
      <c r="N14" s="102"/>
      <c r="O14" s="96"/>
      <c r="P14" s="96"/>
      <c r="Q14" s="205">
        <v>950</v>
      </c>
      <c r="R14" s="206"/>
      <c r="S14" s="205">
        <v>296</v>
      </c>
      <c r="T14" s="206"/>
      <c r="U14" s="92"/>
      <c r="V14" s="92"/>
      <c r="W14" s="92"/>
      <c r="X14" s="92"/>
      <c r="Y14" s="92">
        <v>20</v>
      </c>
      <c r="Z14" s="99">
        <f>19+12</f>
        <v>31</v>
      </c>
      <c r="AA14" s="99"/>
      <c r="AB14" s="12"/>
      <c r="AC14" s="50"/>
    </row>
    <row r="15" spans="1:29" ht="39.950000000000003" customHeight="1" x14ac:dyDescent="0.25">
      <c r="A15" s="82">
        <v>9</v>
      </c>
      <c r="B15" s="87" t="s">
        <v>22</v>
      </c>
      <c r="C15" s="91">
        <v>1349</v>
      </c>
      <c r="D15" s="91">
        <v>4487</v>
      </c>
      <c r="E15" s="91">
        <v>654</v>
      </c>
      <c r="F15" s="91">
        <v>1049</v>
      </c>
      <c r="G15" s="94"/>
      <c r="H15" s="94"/>
      <c r="I15" s="201">
        <v>37001</v>
      </c>
      <c r="J15" s="202"/>
      <c r="K15" s="201"/>
      <c r="L15" s="202"/>
      <c r="M15" s="201">
        <v>274500</v>
      </c>
      <c r="N15" s="202"/>
      <c r="O15" s="207">
        <v>405</v>
      </c>
      <c r="P15" s="208"/>
      <c r="Q15" s="207">
        <v>725</v>
      </c>
      <c r="R15" s="208"/>
      <c r="S15" s="96">
        <v>745</v>
      </c>
      <c r="T15" s="96">
        <v>742</v>
      </c>
      <c r="U15" s="92">
        <v>191</v>
      </c>
      <c r="V15" s="92">
        <v>235</v>
      </c>
      <c r="W15" s="92">
        <v>1</v>
      </c>
      <c r="X15" s="92">
        <v>2</v>
      </c>
      <c r="Y15" s="92">
        <v>24</v>
      </c>
      <c r="Z15" s="92">
        <v>36</v>
      </c>
      <c r="AA15" s="92"/>
      <c r="AB15" s="12"/>
      <c r="AC15" s="50"/>
    </row>
    <row r="16" spans="1:29" ht="39.950000000000003" customHeight="1" x14ac:dyDescent="0.25">
      <c r="A16" s="82">
        <v>10</v>
      </c>
      <c r="B16" s="103" t="s">
        <v>23</v>
      </c>
      <c r="C16" s="104">
        <v>319</v>
      </c>
      <c r="D16" s="104">
        <v>1499</v>
      </c>
      <c r="E16" s="105">
        <v>255</v>
      </c>
      <c r="F16" s="105">
        <v>582</v>
      </c>
      <c r="G16" s="94" t="s">
        <v>14</v>
      </c>
      <c r="H16" s="94" t="s">
        <v>14</v>
      </c>
      <c r="I16" s="207">
        <v>30437</v>
      </c>
      <c r="J16" s="208"/>
      <c r="K16" s="205">
        <v>800</v>
      </c>
      <c r="L16" s="206"/>
      <c r="M16" s="205">
        <v>95800</v>
      </c>
      <c r="N16" s="206"/>
      <c r="O16" s="205">
        <v>362</v>
      </c>
      <c r="P16" s="206"/>
      <c r="Q16" s="205">
        <v>682</v>
      </c>
      <c r="R16" s="206"/>
      <c r="S16" s="106">
        <v>270</v>
      </c>
      <c r="T16" s="106">
        <v>393</v>
      </c>
      <c r="U16" s="105" t="s">
        <v>14</v>
      </c>
      <c r="V16" s="105" t="s">
        <v>14</v>
      </c>
      <c r="W16" s="105" t="s">
        <v>14</v>
      </c>
      <c r="X16" s="105"/>
      <c r="Y16" s="105">
        <v>173</v>
      </c>
      <c r="Z16" s="105">
        <v>227</v>
      </c>
      <c r="AA16" s="92"/>
      <c r="AB16" s="12"/>
      <c r="AC16" s="50"/>
    </row>
    <row r="17" spans="1:29" ht="21.75" thickBot="1" x14ac:dyDescent="0.3">
      <c r="A17" s="209" t="s">
        <v>24</v>
      </c>
      <c r="B17" s="210"/>
      <c r="C17" s="83">
        <f>SUM(C7:C16)</f>
        <v>4797</v>
      </c>
      <c r="D17" s="83">
        <f t="shared" ref="D17:Z17" si="0">SUM(D7:D16)</f>
        <v>14288</v>
      </c>
      <c r="E17" s="83">
        <f t="shared" si="0"/>
        <v>2875</v>
      </c>
      <c r="F17" s="83">
        <f t="shared" si="0"/>
        <v>5259</v>
      </c>
      <c r="G17" s="83">
        <f t="shared" si="0"/>
        <v>36</v>
      </c>
      <c r="H17" s="83">
        <f t="shared" si="0"/>
        <v>83</v>
      </c>
      <c r="I17" s="83">
        <f>SUM(I7:I16)</f>
        <v>118891</v>
      </c>
      <c r="J17" s="83">
        <f>SUM(J7:J16)</f>
        <v>23873</v>
      </c>
      <c r="K17" s="83">
        <f t="shared" si="0"/>
        <v>2025</v>
      </c>
      <c r="L17" s="83">
        <f t="shared" si="0"/>
        <v>0</v>
      </c>
      <c r="M17" s="83">
        <f t="shared" si="0"/>
        <v>575315</v>
      </c>
      <c r="N17" s="83">
        <f t="shared" si="0"/>
        <v>0</v>
      </c>
      <c r="O17" s="83">
        <f t="shared" si="0"/>
        <v>1511</v>
      </c>
      <c r="P17" s="83">
        <f t="shared" si="0"/>
        <v>414</v>
      </c>
      <c r="Q17" s="83">
        <f t="shared" si="0"/>
        <v>9046</v>
      </c>
      <c r="R17" s="83">
        <f t="shared" si="0"/>
        <v>1812</v>
      </c>
      <c r="S17" s="83">
        <f t="shared" si="0"/>
        <v>2879</v>
      </c>
      <c r="T17" s="83">
        <f t="shared" si="0"/>
        <v>2521</v>
      </c>
      <c r="U17" s="84">
        <f t="shared" si="0"/>
        <v>269</v>
      </c>
      <c r="V17" s="84">
        <f t="shared" si="0"/>
        <v>460</v>
      </c>
      <c r="W17" s="84">
        <f t="shared" si="0"/>
        <v>20</v>
      </c>
      <c r="X17" s="84">
        <f t="shared" si="0"/>
        <v>24</v>
      </c>
      <c r="Y17" s="84">
        <f t="shared" si="0"/>
        <v>286</v>
      </c>
      <c r="Z17" s="84">
        <f t="shared" si="0"/>
        <v>386</v>
      </c>
      <c r="AA17" s="85"/>
      <c r="AB17" s="20"/>
      <c r="AC17" s="50"/>
    </row>
    <row r="18" spans="1:29" ht="21" x14ac:dyDescent="0.35">
      <c r="A18" s="86"/>
      <c r="B18" s="86"/>
      <c r="C18" s="213">
        <f>C17+D17</f>
        <v>19085</v>
      </c>
      <c r="D18" s="213"/>
      <c r="E18" s="213">
        <f t="shared" ref="E18" si="1">E17+F17</f>
        <v>8134</v>
      </c>
      <c r="F18" s="213"/>
      <c r="G18" s="213">
        <f t="shared" ref="G18" si="2">G17+H17</f>
        <v>119</v>
      </c>
      <c r="H18" s="213"/>
      <c r="I18" s="213">
        <f>I17+J17</f>
        <v>142764</v>
      </c>
      <c r="J18" s="213"/>
      <c r="K18" s="213">
        <f t="shared" ref="K18" si="3">K17+L17</f>
        <v>2025</v>
      </c>
      <c r="L18" s="213"/>
      <c r="M18" s="213">
        <f t="shared" ref="M18" si="4">M17+N17</f>
        <v>575315</v>
      </c>
      <c r="N18" s="213"/>
      <c r="O18" s="213">
        <f t="shared" ref="O18" si="5">O17+P17</f>
        <v>1925</v>
      </c>
      <c r="P18" s="213"/>
      <c r="Q18" s="213">
        <f t="shared" ref="Q18" si="6">Q17+R17</f>
        <v>10858</v>
      </c>
      <c r="R18" s="213"/>
      <c r="S18" s="213">
        <f t="shared" ref="S18" si="7">S17+T17</f>
        <v>5400</v>
      </c>
      <c r="T18" s="213"/>
      <c r="U18" s="213">
        <f t="shared" ref="U18" si="8">U17+V17</f>
        <v>729</v>
      </c>
      <c r="V18" s="213"/>
      <c r="W18" s="213">
        <f t="shared" ref="W18" si="9">W17+X17</f>
        <v>44</v>
      </c>
      <c r="X18" s="213"/>
      <c r="Y18" s="211">
        <f t="shared" ref="Y18" si="10">Y17+Z17</f>
        <v>672</v>
      </c>
      <c r="Z18" s="212"/>
      <c r="AA18" s="111">
        <f>SUM(AA7:AA17)</f>
        <v>3250</v>
      </c>
      <c r="AB18" s="22"/>
      <c r="AC18" s="50">
        <f>SUM(AC7:AC17)</f>
        <v>1652</v>
      </c>
    </row>
    <row r="21" spans="1:29" x14ac:dyDescent="0.25">
      <c r="W21" s="54" t="s">
        <v>48</v>
      </c>
    </row>
    <row r="22" spans="1:29" x14ac:dyDescent="0.25">
      <c r="W22" s="54" t="s">
        <v>49</v>
      </c>
    </row>
    <row r="23" spans="1:29" x14ac:dyDescent="0.25">
      <c r="W23" s="55"/>
    </row>
    <row r="24" spans="1:29" x14ac:dyDescent="0.25">
      <c r="W24" s="55"/>
    </row>
    <row r="25" spans="1:29" x14ac:dyDescent="0.25">
      <c r="W25" s="55"/>
    </row>
    <row r="26" spans="1:29" x14ac:dyDescent="0.25">
      <c r="W26" s="56" t="s">
        <v>50</v>
      </c>
    </row>
    <row r="27" spans="1:29" x14ac:dyDescent="0.25">
      <c r="W27" s="57" t="s">
        <v>51</v>
      </c>
    </row>
    <row r="28" spans="1:29" x14ac:dyDescent="0.25">
      <c r="W28" s="57" t="s">
        <v>52</v>
      </c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7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C5:AC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B1"/>
    <mergeCell ref="A2:AB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  <mergeCell ref="AB5:AB6"/>
  </mergeCells>
  <pageMargins left="0.11811023622047245" right="0.11811023622047245" top="0.74803149606299213" bottom="0.59055118110236227" header="0.31496062992125984" footer="0.51181102362204722"/>
  <pageSetup paperSize="10000" scale="45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view="pageBreakPreview" topLeftCell="A13" zoomScale="60" zoomScaleNormal="90" workbookViewId="0">
      <selection activeCell="O22" sqref="O22"/>
    </sheetView>
  </sheetViews>
  <sheetFormatPr defaultRowHeight="15" x14ac:dyDescent="0.25"/>
  <cols>
    <col min="1" max="1" width="7.140625" customWidth="1"/>
    <col min="2" max="2" width="22" customWidth="1"/>
    <col min="3" max="3" width="12.140625" customWidth="1"/>
    <col min="4" max="4" width="12.5703125" customWidth="1"/>
    <col min="5" max="5" width="12" customWidth="1"/>
    <col min="6" max="6" width="10.7109375" customWidth="1"/>
    <col min="7" max="7" width="9" customWidth="1"/>
    <col min="8" max="8" width="6.7109375" customWidth="1"/>
    <col min="9" max="9" width="13.42578125" customWidth="1"/>
    <col min="10" max="10" width="12.28515625" customWidth="1"/>
    <col min="11" max="11" width="12" customWidth="1"/>
    <col min="12" max="12" width="5.7109375" customWidth="1"/>
    <col min="13" max="13" width="14" customWidth="1"/>
    <col min="14" max="14" width="8.140625" customWidth="1"/>
    <col min="15" max="15" width="13.5703125" customWidth="1"/>
    <col min="16" max="16" width="9.28515625" bestFit="1" customWidth="1"/>
    <col min="17" max="17" width="12.5703125" customWidth="1"/>
    <col min="18" max="18" width="14.28515625" customWidth="1"/>
    <col min="19" max="19" width="11.85546875" customWidth="1"/>
    <col min="20" max="20" width="12.42578125" customWidth="1"/>
    <col min="21" max="22" width="9.28515625" bestFit="1" customWidth="1"/>
    <col min="23" max="23" width="7" customWidth="1"/>
    <col min="24" max="24" width="7.28515625" customWidth="1"/>
    <col min="26" max="26" width="8.42578125" customWidth="1"/>
    <col min="27" max="27" width="10.140625" customWidth="1"/>
    <col min="28" max="28" width="11.140625" customWidth="1"/>
  </cols>
  <sheetData>
    <row r="1" spans="1:28" ht="26.25" x14ac:dyDescent="0.4">
      <c r="A1" s="199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8" ht="26.25" x14ac:dyDescent="0.4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8" ht="26.25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8" ht="26.25" x14ac:dyDescent="0.4">
      <c r="A4" s="200" t="s">
        <v>39</v>
      </c>
      <c r="B4" s="200"/>
      <c r="C4" s="108" t="s">
        <v>72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8" ht="18" x14ac:dyDescent="0.25">
      <c r="A5" s="214" t="s">
        <v>0</v>
      </c>
      <c r="B5" s="214" t="s">
        <v>1</v>
      </c>
      <c r="C5" s="216" t="s">
        <v>2</v>
      </c>
      <c r="D5" s="217"/>
      <c r="E5" s="216" t="s">
        <v>3</v>
      </c>
      <c r="F5" s="217"/>
      <c r="G5" s="216" t="s">
        <v>38</v>
      </c>
      <c r="H5" s="217"/>
      <c r="I5" s="216" t="s">
        <v>4</v>
      </c>
      <c r="J5" s="217"/>
      <c r="K5" s="216" t="s">
        <v>5</v>
      </c>
      <c r="L5" s="217"/>
      <c r="M5" s="216" t="s">
        <v>6</v>
      </c>
      <c r="N5" s="217"/>
      <c r="O5" s="216" t="s">
        <v>26</v>
      </c>
      <c r="P5" s="217"/>
      <c r="Q5" s="216" t="s">
        <v>8</v>
      </c>
      <c r="R5" s="217"/>
      <c r="S5" s="216" t="s">
        <v>27</v>
      </c>
      <c r="T5" s="217"/>
      <c r="U5" s="216" t="s">
        <v>7</v>
      </c>
      <c r="V5" s="217"/>
      <c r="W5" s="216" t="s">
        <v>28</v>
      </c>
      <c r="X5" s="217"/>
      <c r="Y5" s="216" t="s">
        <v>9</v>
      </c>
      <c r="Z5" s="217"/>
      <c r="AA5" s="214" t="s">
        <v>43</v>
      </c>
      <c r="AB5" s="218" t="s">
        <v>75</v>
      </c>
    </row>
    <row r="6" spans="1:28" ht="18.75" thickBot="1" x14ac:dyDescent="0.3">
      <c r="A6" s="215"/>
      <c r="B6" s="215"/>
      <c r="C6" s="112" t="s">
        <v>11</v>
      </c>
      <c r="D6" s="112" t="s">
        <v>12</v>
      </c>
      <c r="E6" s="112" t="s">
        <v>11</v>
      </c>
      <c r="F6" s="112" t="s">
        <v>12</v>
      </c>
      <c r="G6" s="112" t="s">
        <v>11</v>
      </c>
      <c r="H6" s="112" t="s">
        <v>12</v>
      </c>
      <c r="I6" s="112" t="s">
        <v>11</v>
      </c>
      <c r="J6" s="112" t="s">
        <v>12</v>
      </c>
      <c r="K6" s="112" t="s">
        <v>11</v>
      </c>
      <c r="L6" s="112" t="s">
        <v>12</v>
      </c>
      <c r="M6" s="112" t="s">
        <v>11</v>
      </c>
      <c r="N6" s="112" t="s">
        <v>12</v>
      </c>
      <c r="O6" s="112" t="s">
        <v>11</v>
      </c>
      <c r="P6" s="112" t="s">
        <v>12</v>
      </c>
      <c r="Q6" s="112" t="s">
        <v>11</v>
      </c>
      <c r="R6" s="112" t="s">
        <v>12</v>
      </c>
      <c r="S6" s="112" t="s">
        <v>11</v>
      </c>
      <c r="T6" s="112" t="s">
        <v>12</v>
      </c>
      <c r="U6" s="112" t="s">
        <v>11</v>
      </c>
      <c r="V6" s="112" t="s">
        <v>12</v>
      </c>
      <c r="W6" s="112" t="s">
        <v>11</v>
      </c>
      <c r="X6" s="112" t="s">
        <v>12</v>
      </c>
      <c r="Y6" s="112" t="s">
        <v>11</v>
      </c>
      <c r="Z6" s="112" t="s">
        <v>12</v>
      </c>
      <c r="AA6" s="215"/>
      <c r="AB6" s="219"/>
    </row>
    <row r="7" spans="1:28" ht="39.950000000000003" customHeight="1" x14ac:dyDescent="0.3">
      <c r="A7" s="113">
        <v>1</v>
      </c>
      <c r="B7" s="114" t="s">
        <v>13</v>
      </c>
      <c r="C7" s="115">
        <v>768</v>
      </c>
      <c r="D7" s="115">
        <v>1758</v>
      </c>
      <c r="E7" s="115">
        <v>585</v>
      </c>
      <c r="F7" s="115">
        <v>1202</v>
      </c>
      <c r="G7" s="116">
        <v>0</v>
      </c>
      <c r="H7" s="116">
        <v>0</v>
      </c>
      <c r="I7" s="117">
        <v>4404</v>
      </c>
      <c r="J7" s="118">
        <v>5987</v>
      </c>
      <c r="K7" s="117" t="s">
        <v>14</v>
      </c>
      <c r="L7" s="118" t="s">
        <v>14</v>
      </c>
      <c r="M7" s="117" t="s">
        <v>14</v>
      </c>
      <c r="N7" s="118" t="s">
        <v>14</v>
      </c>
      <c r="O7" s="143">
        <v>47</v>
      </c>
      <c r="P7" s="145">
        <v>78</v>
      </c>
      <c r="Q7" s="143">
        <v>73</v>
      </c>
      <c r="R7" s="145">
        <v>479</v>
      </c>
      <c r="S7" s="144">
        <v>326</v>
      </c>
      <c r="T7" s="151">
        <v>298</v>
      </c>
      <c r="U7" s="119" t="s">
        <v>14</v>
      </c>
      <c r="V7" s="119" t="s">
        <v>14</v>
      </c>
      <c r="W7" s="119">
        <v>19</v>
      </c>
      <c r="X7" s="119">
        <v>22</v>
      </c>
      <c r="Y7" s="119">
        <v>23</v>
      </c>
      <c r="Z7" s="119">
        <v>33</v>
      </c>
      <c r="AA7" s="119"/>
      <c r="AB7" s="120"/>
    </row>
    <row r="8" spans="1:28" ht="39.950000000000003" customHeight="1" x14ac:dyDescent="0.3">
      <c r="A8" s="113">
        <v>2</v>
      </c>
      <c r="B8" s="114" t="s">
        <v>15</v>
      </c>
      <c r="C8" s="121">
        <v>77</v>
      </c>
      <c r="D8" s="121">
        <v>178</v>
      </c>
      <c r="E8" s="121">
        <v>29</v>
      </c>
      <c r="F8" s="121">
        <v>159</v>
      </c>
      <c r="G8" s="116">
        <v>0</v>
      </c>
      <c r="H8" s="116">
        <v>0</v>
      </c>
      <c r="I8" s="122">
        <v>257</v>
      </c>
      <c r="J8" s="123">
        <v>3210</v>
      </c>
      <c r="K8" s="117" t="s">
        <v>14</v>
      </c>
      <c r="L8" s="124" t="s">
        <v>14</v>
      </c>
      <c r="M8" s="117" t="s">
        <v>14</v>
      </c>
      <c r="N8" s="124" t="s">
        <v>14</v>
      </c>
      <c r="O8" s="144">
        <v>6</v>
      </c>
      <c r="P8" s="146">
        <v>9</v>
      </c>
      <c r="Q8" s="143">
        <v>154</v>
      </c>
      <c r="R8" s="149">
        <v>305</v>
      </c>
      <c r="S8" s="143">
        <v>112</v>
      </c>
      <c r="T8" s="149">
        <v>164</v>
      </c>
      <c r="U8" s="119" t="s">
        <v>14</v>
      </c>
      <c r="V8" s="119" t="s">
        <v>14</v>
      </c>
      <c r="W8" s="119" t="s">
        <v>14</v>
      </c>
      <c r="X8" s="119" t="s">
        <v>14</v>
      </c>
      <c r="Y8" s="125">
        <v>39</v>
      </c>
      <c r="Z8" s="125">
        <v>48</v>
      </c>
      <c r="AA8" s="125"/>
      <c r="AB8" s="126"/>
    </row>
    <row r="9" spans="1:28" ht="39.950000000000003" customHeight="1" x14ac:dyDescent="0.3">
      <c r="A9" s="113">
        <v>3</v>
      </c>
      <c r="B9" s="114" t="s">
        <v>16</v>
      </c>
      <c r="C9" s="121">
        <v>539</v>
      </c>
      <c r="D9" s="121">
        <v>2416</v>
      </c>
      <c r="E9" s="121">
        <v>359</v>
      </c>
      <c r="F9" s="121">
        <v>966</v>
      </c>
      <c r="G9" s="127">
        <v>0</v>
      </c>
      <c r="H9" s="127">
        <v>0</v>
      </c>
      <c r="I9" s="220">
        <v>55715</v>
      </c>
      <c r="J9" s="221"/>
      <c r="K9" s="220">
        <v>1001</v>
      </c>
      <c r="L9" s="221"/>
      <c r="M9" s="222">
        <v>60000</v>
      </c>
      <c r="N9" s="223"/>
      <c r="O9" s="224">
        <v>1812</v>
      </c>
      <c r="P9" s="225"/>
      <c r="Q9" s="224">
        <v>682</v>
      </c>
      <c r="R9" s="225"/>
      <c r="S9" s="226">
        <v>272</v>
      </c>
      <c r="T9" s="227"/>
      <c r="U9" s="119" t="s">
        <v>14</v>
      </c>
      <c r="V9" s="119" t="s">
        <v>14</v>
      </c>
      <c r="W9" s="119" t="s">
        <v>14</v>
      </c>
      <c r="X9" s="119" t="s">
        <v>14</v>
      </c>
      <c r="Y9" s="125"/>
      <c r="Z9" s="125"/>
      <c r="AA9" s="125">
        <v>950</v>
      </c>
      <c r="AB9" s="126"/>
    </row>
    <row r="10" spans="1:28" ht="39.950000000000003" customHeight="1" x14ac:dyDescent="0.3">
      <c r="A10" s="113">
        <v>4</v>
      </c>
      <c r="B10" s="114" t="s">
        <v>17</v>
      </c>
      <c r="C10" s="128">
        <v>502</v>
      </c>
      <c r="D10" s="121">
        <v>759</v>
      </c>
      <c r="E10" s="121">
        <v>577</v>
      </c>
      <c r="F10" s="121">
        <v>533</v>
      </c>
      <c r="G10" s="128">
        <v>33</v>
      </c>
      <c r="H10" s="128">
        <v>75</v>
      </c>
      <c r="I10" s="220">
        <v>22255</v>
      </c>
      <c r="J10" s="221"/>
      <c r="K10" s="129">
        <v>0</v>
      </c>
      <c r="L10" s="129"/>
      <c r="M10" s="220">
        <v>113600</v>
      </c>
      <c r="N10" s="221"/>
      <c r="O10" s="226">
        <v>381</v>
      </c>
      <c r="P10" s="227"/>
      <c r="Q10" s="226">
        <v>5324</v>
      </c>
      <c r="R10" s="227"/>
      <c r="S10" s="147">
        <v>156</v>
      </c>
      <c r="T10" s="130">
        <v>306</v>
      </c>
      <c r="U10" s="125"/>
      <c r="V10" s="125"/>
      <c r="W10" s="125"/>
      <c r="X10" s="125"/>
      <c r="Y10" s="131"/>
      <c r="Z10" s="131"/>
      <c r="AA10" s="131"/>
      <c r="AB10" s="126">
        <v>1652</v>
      </c>
    </row>
    <row r="11" spans="1:28" ht="39.950000000000003" customHeight="1" x14ac:dyDescent="0.3">
      <c r="A11" s="113">
        <v>5</v>
      </c>
      <c r="B11" s="114" t="s">
        <v>18</v>
      </c>
      <c r="C11" s="121">
        <v>495</v>
      </c>
      <c r="D11" s="121">
        <v>2300</v>
      </c>
      <c r="E11" s="121">
        <v>204</v>
      </c>
      <c r="F11" s="121">
        <v>543</v>
      </c>
      <c r="G11" s="121">
        <v>3</v>
      </c>
      <c r="H11" s="121">
        <v>6</v>
      </c>
      <c r="I11" s="122">
        <v>3336</v>
      </c>
      <c r="J11" s="123">
        <v>13473</v>
      </c>
      <c r="K11" s="122">
        <v>0</v>
      </c>
      <c r="L11" s="123">
        <v>0</v>
      </c>
      <c r="M11" s="220">
        <v>31743</v>
      </c>
      <c r="N11" s="221"/>
      <c r="O11" s="128">
        <v>61</v>
      </c>
      <c r="P11" s="148">
        <v>124</v>
      </c>
      <c r="Q11" s="128">
        <v>155</v>
      </c>
      <c r="R11" s="148">
        <v>519</v>
      </c>
      <c r="S11" s="128">
        <v>378</v>
      </c>
      <c r="T11" s="148">
        <v>894</v>
      </c>
      <c r="U11" s="125">
        <v>78</v>
      </c>
      <c r="V11" s="125">
        <v>269</v>
      </c>
      <c r="W11" s="125" t="s">
        <v>14</v>
      </c>
      <c r="X11" s="125" t="s">
        <v>14</v>
      </c>
      <c r="Y11" s="131">
        <v>7</v>
      </c>
      <c r="Z11" s="131">
        <v>11</v>
      </c>
      <c r="AA11" s="131"/>
      <c r="AB11" s="126"/>
    </row>
    <row r="12" spans="1:28" ht="39.950000000000003" customHeight="1" x14ac:dyDescent="0.3">
      <c r="A12" s="113">
        <v>6</v>
      </c>
      <c r="B12" s="132" t="s">
        <v>19</v>
      </c>
      <c r="C12" s="121">
        <v>112</v>
      </c>
      <c r="D12" s="121">
        <v>280</v>
      </c>
      <c r="E12" s="121">
        <v>79</v>
      </c>
      <c r="F12" s="121">
        <v>147</v>
      </c>
      <c r="G12" s="121"/>
      <c r="H12" s="121"/>
      <c r="I12" s="122">
        <v>1022</v>
      </c>
      <c r="J12" s="123">
        <v>1330</v>
      </c>
      <c r="K12" s="122">
        <v>0</v>
      </c>
      <c r="L12" s="123">
        <v>0</v>
      </c>
      <c r="M12" s="122">
        <v>0</v>
      </c>
      <c r="N12" s="123">
        <v>0</v>
      </c>
      <c r="O12" s="128">
        <v>131</v>
      </c>
      <c r="P12" s="148">
        <v>204</v>
      </c>
      <c r="Q12" s="134">
        <v>265</v>
      </c>
      <c r="R12" s="150">
        <v>423</v>
      </c>
      <c r="S12" s="134">
        <v>141</v>
      </c>
      <c r="T12" s="150">
        <v>236</v>
      </c>
      <c r="U12" s="133">
        <v>34</v>
      </c>
      <c r="V12" s="125">
        <v>98</v>
      </c>
      <c r="W12" s="125" t="s">
        <v>14</v>
      </c>
      <c r="X12" s="125" t="s">
        <v>14</v>
      </c>
      <c r="Y12" s="125" t="s">
        <v>14</v>
      </c>
      <c r="Z12" s="125" t="s">
        <v>14</v>
      </c>
      <c r="AA12" s="125" t="s">
        <v>14</v>
      </c>
      <c r="AB12" s="126"/>
    </row>
    <row r="13" spans="1:28" ht="39.950000000000003" customHeight="1" x14ac:dyDescent="0.3">
      <c r="A13" s="113">
        <v>7</v>
      </c>
      <c r="B13" s="132" t="s">
        <v>20</v>
      </c>
      <c r="C13" s="121">
        <v>91</v>
      </c>
      <c r="D13" s="121">
        <v>222</v>
      </c>
      <c r="E13" s="121">
        <v>24</v>
      </c>
      <c r="F13" s="121">
        <v>39</v>
      </c>
      <c r="G13" s="121"/>
      <c r="H13" s="121"/>
      <c r="I13" s="122">
        <v>1246</v>
      </c>
      <c r="J13" s="123">
        <v>1362</v>
      </c>
      <c r="K13" s="122">
        <v>0</v>
      </c>
      <c r="L13" s="123">
        <v>0</v>
      </c>
      <c r="M13" s="122">
        <v>0</v>
      </c>
      <c r="N13" s="123">
        <v>0</v>
      </c>
      <c r="O13" s="122">
        <v>0</v>
      </c>
      <c r="P13" s="123">
        <v>0</v>
      </c>
      <c r="Q13" s="134">
        <v>69</v>
      </c>
      <c r="R13" s="150">
        <v>144</v>
      </c>
      <c r="S13" s="134">
        <v>102</v>
      </c>
      <c r="T13" s="150">
        <v>187</v>
      </c>
      <c r="U13" s="133">
        <v>16</v>
      </c>
      <c r="V13" s="133">
        <v>34</v>
      </c>
      <c r="W13" s="125" t="s">
        <v>14</v>
      </c>
      <c r="X13" s="125" t="s">
        <v>14</v>
      </c>
      <c r="Y13" s="125" t="s">
        <v>14</v>
      </c>
      <c r="Z13" s="125" t="s">
        <v>14</v>
      </c>
      <c r="AA13" s="125" t="s">
        <v>14</v>
      </c>
      <c r="AB13" s="126"/>
    </row>
    <row r="14" spans="1:28" ht="39.950000000000003" customHeight="1" x14ac:dyDescent="0.3">
      <c r="A14" s="113">
        <v>8</v>
      </c>
      <c r="B14" s="114" t="s">
        <v>21</v>
      </c>
      <c r="C14" s="121">
        <f>140+163</f>
        <v>303</v>
      </c>
      <c r="D14" s="121">
        <f>285+164</f>
        <v>449</v>
      </c>
      <c r="E14" s="121">
        <f>56+40</f>
        <v>96</v>
      </c>
      <c r="F14" s="121">
        <f>19+12</f>
        <v>31</v>
      </c>
      <c r="G14" s="134"/>
      <c r="H14" s="134"/>
      <c r="I14" s="220">
        <v>4200</v>
      </c>
      <c r="J14" s="221"/>
      <c r="K14" s="122"/>
      <c r="L14" s="123"/>
      <c r="M14" s="135"/>
      <c r="N14" s="136"/>
      <c r="O14" s="147"/>
      <c r="P14" s="130"/>
      <c r="Q14" s="224">
        <v>950</v>
      </c>
      <c r="R14" s="225"/>
      <c r="S14" s="224">
        <v>296</v>
      </c>
      <c r="T14" s="225"/>
      <c r="U14" s="125"/>
      <c r="V14" s="125"/>
      <c r="W14" s="125"/>
      <c r="X14" s="125"/>
      <c r="Y14" s="125">
        <v>20</v>
      </c>
      <c r="Z14" s="133">
        <f>19+12</f>
        <v>31</v>
      </c>
      <c r="AA14" s="133"/>
      <c r="AB14" s="126"/>
    </row>
    <row r="15" spans="1:28" ht="39.950000000000003" customHeight="1" x14ac:dyDescent="0.3">
      <c r="A15" s="113">
        <v>9</v>
      </c>
      <c r="B15" s="114" t="s">
        <v>22</v>
      </c>
      <c r="C15" s="121">
        <v>1343</v>
      </c>
      <c r="D15" s="121">
        <v>4342</v>
      </c>
      <c r="E15" s="121">
        <v>590</v>
      </c>
      <c r="F15" s="121">
        <v>1057</v>
      </c>
      <c r="G15" s="128"/>
      <c r="H15" s="128"/>
      <c r="I15" s="220">
        <v>36873</v>
      </c>
      <c r="J15" s="221"/>
      <c r="K15" s="220"/>
      <c r="L15" s="221"/>
      <c r="M15" s="220">
        <v>274500</v>
      </c>
      <c r="N15" s="221"/>
      <c r="O15" s="226">
        <v>444</v>
      </c>
      <c r="P15" s="227"/>
      <c r="Q15" s="226">
        <v>821</v>
      </c>
      <c r="R15" s="227"/>
      <c r="S15" s="147">
        <v>745</v>
      </c>
      <c r="T15" s="130">
        <v>742</v>
      </c>
      <c r="U15" s="125">
        <v>192</v>
      </c>
      <c r="V15" s="125">
        <v>319</v>
      </c>
      <c r="W15" s="125">
        <v>1</v>
      </c>
      <c r="X15" s="125">
        <v>2</v>
      </c>
      <c r="Y15" s="125">
        <v>21</v>
      </c>
      <c r="Z15" s="125">
        <v>34</v>
      </c>
      <c r="AA15" s="125"/>
      <c r="AB15" s="126"/>
    </row>
    <row r="16" spans="1:28" ht="39.950000000000003" customHeight="1" x14ac:dyDescent="0.3">
      <c r="A16" s="113">
        <v>10</v>
      </c>
      <c r="B16" s="137" t="s">
        <v>23</v>
      </c>
      <c r="C16" s="138">
        <v>319</v>
      </c>
      <c r="D16" s="138">
        <v>1499</v>
      </c>
      <c r="E16" s="139">
        <v>255</v>
      </c>
      <c r="F16" s="139">
        <v>582</v>
      </c>
      <c r="G16" s="128" t="s">
        <v>14</v>
      </c>
      <c r="H16" s="128" t="s">
        <v>14</v>
      </c>
      <c r="I16" s="226">
        <v>30437</v>
      </c>
      <c r="J16" s="227"/>
      <c r="K16" s="224">
        <v>800</v>
      </c>
      <c r="L16" s="225"/>
      <c r="M16" s="224">
        <v>95800</v>
      </c>
      <c r="N16" s="225"/>
      <c r="O16" s="224">
        <v>362</v>
      </c>
      <c r="P16" s="225"/>
      <c r="Q16" s="224">
        <v>682</v>
      </c>
      <c r="R16" s="225"/>
      <c r="S16" s="152">
        <v>270</v>
      </c>
      <c r="T16" s="150">
        <v>393</v>
      </c>
      <c r="U16" s="139" t="s">
        <v>14</v>
      </c>
      <c r="V16" s="139" t="s">
        <v>14</v>
      </c>
      <c r="W16" s="139" t="s">
        <v>14</v>
      </c>
      <c r="X16" s="139"/>
      <c r="Y16" s="139">
        <v>173</v>
      </c>
      <c r="Z16" s="139">
        <v>227</v>
      </c>
      <c r="AA16" s="125"/>
      <c r="AB16" s="126"/>
    </row>
    <row r="17" spans="1:28" ht="19.5" thickBot="1" x14ac:dyDescent="0.35">
      <c r="A17" s="228" t="s">
        <v>24</v>
      </c>
      <c r="B17" s="229"/>
      <c r="C17" s="140">
        <f>SUM(C7:C16)</f>
        <v>4549</v>
      </c>
      <c r="D17" s="140">
        <f t="shared" ref="D17:Z17" si="0">SUM(D7:D16)</f>
        <v>14203</v>
      </c>
      <c r="E17" s="140">
        <f t="shared" si="0"/>
        <v>2798</v>
      </c>
      <c r="F17" s="140">
        <f t="shared" si="0"/>
        <v>5259</v>
      </c>
      <c r="G17" s="140">
        <f t="shared" si="0"/>
        <v>36</v>
      </c>
      <c r="H17" s="140">
        <f t="shared" si="0"/>
        <v>81</v>
      </c>
      <c r="I17" s="140">
        <f>SUM(I7:I16)</f>
        <v>159745</v>
      </c>
      <c r="J17" s="140">
        <f>SUM(J7:J16)</f>
        <v>25362</v>
      </c>
      <c r="K17" s="140">
        <f t="shared" si="0"/>
        <v>1801</v>
      </c>
      <c r="L17" s="140">
        <f t="shared" si="0"/>
        <v>0</v>
      </c>
      <c r="M17" s="140">
        <f t="shared" si="0"/>
        <v>575643</v>
      </c>
      <c r="N17" s="140">
        <f t="shared" si="0"/>
        <v>0</v>
      </c>
      <c r="O17" s="140">
        <f t="shared" si="0"/>
        <v>3244</v>
      </c>
      <c r="P17" s="140">
        <f t="shared" si="0"/>
        <v>415</v>
      </c>
      <c r="Q17" s="140">
        <f t="shared" si="0"/>
        <v>9175</v>
      </c>
      <c r="R17" s="140">
        <f t="shared" si="0"/>
        <v>1870</v>
      </c>
      <c r="S17" s="140">
        <f t="shared" si="0"/>
        <v>2798</v>
      </c>
      <c r="T17" s="140">
        <f t="shared" si="0"/>
        <v>3220</v>
      </c>
      <c r="U17" s="141">
        <f t="shared" si="0"/>
        <v>320</v>
      </c>
      <c r="V17" s="141">
        <f t="shared" si="0"/>
        <v>720</v>
      </c>
      <c r="W17" s="141">
        <f t="shared" si="0"/>
        <v>20</v>
      </c>
      <c r="X17" s="141">
        <f t="shared" si="0"/>
        <v>24</v>
      </c>
      <c r="Y17" s="141">
        <f t="shared" si="0"/>
        <v>283</v>
      </c>
      <c r="Z17" s="141">
        <f t="shared" si="0"/>
        <v>384</v>
      </c>
      <c r="AA17" s="142"/>
      <c r="AB17" s="126"/>
    </row>
    <row r="18" spans="1:28" ht="21" x14ac:dyDescent="0.35">
      <c r="A18" s="86"/>
      <c r="B18" s="86"/>
      <c r="C18" s="213">
        <f>C17+D17</f>
        <v>18752</v>
      </c>
      <c r="D18" s="213"/>
      <c r="E18" s="213">
        <f t="shared" ref="E18" si="1">E17+F17</f>
        <v>8057</v>
      </c>
      <c r="F18" s="213"/>
      <c r="G18" s="213">
        <f t="shared" ref="G18" si="2">G17+H17</f>
        <v>117</v>
      </c>
      <c r="H18" s="213"/>
      <c r="I18" s="213">
        <f>I17+J17</f>
        <v>185107</v>
      </c>
      <c r="J18" s="213"/>
      <c r="K18" s="213">
        <f t="shared" ref="K18" si="3">K17+L17</f>
        <v>1801</v>
      </c>
      <c r="L18" s="213"/>
      <c r="M18" s="213">
        <f t="shared" ref="M18" si="4">M17+N17</f>
        <v>575643</v>
      </c>
      <c r="N18" s="213"/>
      <c r="O18" s="213">
        <f t="shared" ref="O18" si="5">O17+P17</f>
        <v>3659</v>
      </c>
      <c r="P18" s="213"/>
      <c r="Q18" s="213">
        <f t="shared" ref="Q18" si="6">Q17+R17</f>
        <v>11045</v>
      </c>
      <c r="R18" s="213"/>
      <c r="S18" s="213">
        <f t="shared" ref="S18" si="7">S17+T17</f>
        <v>6018</v>
      </c>
      <c r="T18" s="213"/>
      <c r="U18" s="213">
        <f t="shared" ref="U18" si="8">U17+V17</f>
        <v>1040</v>
      </c>
      <c r="V18" s="213"/>
      <c r="W18" s="213">
        <f t="shared" ref="W18" si="9">W17+X17</f>
        <v>44</v>
      </c>
      <c r="X18" s="213"/>
      <c r="Y18" s="211">
        <f t="shared" ref="Y18" si="10">Y17+Z17</f>
        <v>667</v>
      </c>
      <c r="Z18" s="212"/>
      <c r="AA18" s="111">
        <f>SUM(AA7:AA17)</f>
        <v>950</v>
      </c>
      <c r="AB18" s="50">
        <f>SUM(AB7:AB17)</f>
        <v>1652</v>
      </c>
    </row>
    <row r="21" spans="1:28" ht="18.75" x14ac:dyDescent="0.3">
      <c r="T21" s="156" t="s">
        <v>48</v>
      </c>
      <c r="U21" s="155"/>
    </row>
    <row r="22" spans="1:28" ht="18.75" x14ac:dyDescent="0.3">
      <c r="T22" s="156" t="s">
        <v>49</v>
      </c>
      <c r="U22" s="155"/>
    </row>
    <row r="23" spans="1:28" ht="18.75" x14ac:dyDescent="0.3">
      <c r="T23" s="157"/>
      <c r="U23" s="155"/>
    </row>
    <row r="24" spans="1:28" ht="18.75" x14ac:dyDescent="0.3">
      <c r="T24" s="157"/>
      <c r="U24" s="155"/>
    </row>
    <row r="25" spans="1:28" ht="18.75" x14ac:dyDescent="0.3">
      <c r="T25" s="157"/>
      <c r="U25" s="155"/>
    </row>
    <row r="26" spans="1:28" ht="18.75" x14ac:dyDescent="0.3">
      <c r="T26" s="158" t="s">
        <v>50</v>
      </c>
      <c r="U26" s="155"/>
    </row>
    <row r="27" spans="1:28" ht="18.75" x14ac:dyDescent="0.3">
      <c r="T27" s="159" t="s">
        <v>51</v>
      </c>
      <c r="U27" s="155"/>
    </row>
    <row r="28" spans="1:28" ht="18.75" x14ac:dyDescent="0.3">
      <c r="T28" s="159" t="s">
        <v>52</v>
      </c>
      <c r="U28" s="155"/>
    </row>
    <row r="39" spans="10:11" x14ac:dyDescent="0.25">
      <c r="J39" s="49">
        <f>SUM(J23:J38)</f>
        <v>0</v>
      </c>
      <c r="K39" s="49">
        <f>SUM(K23:K38)</f>
        <v>0</v>
      </c>
    </row>
    <row r="40" spans="10:11" x14ac:dyDescent="0.25">
      <c r="J40" s="49"/>
      <c r="K40" s="49"/>
    </row>
  </sheetData>
  <mergeCells count="56"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7:B17"/>
    <mergeCell ref="S14:T14"/>
    <mergeCell ref="I15:J15"/>
    <mergeCell ref="K15:L15"/>
    <mergeCell ref="M15:N15"/>
    <mergeCell ref="O15:P15"/>
    <mergeCell ref="Q15:R15"/>
    <mergeCell ref="I14:J14"/>
    <mergeCell ref="Q14:R14"/>
    <mergeCell ref="I16:J16"/>
    <mergeCell ref="K16:L16"/>
    <mergeCell ref="M16:N16"/>
    <mergeCell ref="O16:P16"/>
    <mergeCell ref="Q16:R16"/>
    <mergeCell ref="I10:J10"/>
    <mergeCell ref="M10:N10"/>
    <mergeCell ref="O10:P10"/>
    <mergeCell ref="Q10:R10"/>
    <mergeCell ref="M11:N11"/>
    <mergeCell ref="AB5:AB6"/>
    <mergeCell ref="I9:J9"/>
    <mergeCell ref="K9:L9"/>
    <mergeCell ref="M9:N9"/>
    <mergeCell ref="O9:P9"/>
    <mergeCell ref="Q9:R9"/>
    <mergeCell ref="S9:T9"/>
    <mergeCell ref="M5:N5"/>
    <mergeCell ref="O5:P5"/>
    <mergeCell ref="Q5:R5"/>
    <mergeCell ref="S5:T5"/>
    <mergeCell ref="U5:V5"/>
    <mergeCell ref="W5:X5"/>
    <mergeCell ref="A1:AA1"/>
    <mergeCell ref="A2:AA2"/>
    <mergeCell ref="A4:B4"/>
    <mergeCell ref="A5:A6"/>
    <mergeCell ref="B5:B6"/>
    <mergeCell ref="C5:D5"/>
    <mergeCell ref="E5:F5"/>
    <mergeCell ref="G5:H5"/>
    <mergeCell ref="I5:J5"/>
    <mergeCell ref="K5:L5"/>
    <mergeCell ref="Y5:Z5"/>
    <mergeCell ref="AA5:AA6"/>
  </mergeCells>
  <pageMargins left="0.11811023622047245" right="0.11811023622047245" top="0.74803149606299213" bottom="0.59055118110236227" header="0.31496062992125984" footer="0.51181102362204722"/>
  <pageSetup paperSize="5" scale="5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Des</vt:lpstr>
      <vt:lpstr>jan</vt:lpstr>
      <vt:lpstr>peb (2)</vt:lpstr>
      <vt:lpstr>maret (2)</vt:lpstr>
      <vt:lpstr>april (2)</vt:lpstr>
      <vt:lpstr>mei (2)</vt:lpstr>
      <vt:lpstr>juni (2)</vt:lpstr>
      <vt:lpstr>juli (2)</vt:lpstr>
      <vt:lpstr>agustus (2)</vt:lpstr>
      <vt:lpstr>september (2)</vt:lpstr>
      <vt:lpstr>oktober (2)</vt:lpstr>
      <vt:lpstr>November (2)</vt:lpstr>
      <vt:lpstr>desember</vt:lpstr>
      <vt:lpstr>formdatatrkumpul</vt:lpstr>
      <vt:lpstr>Sheet1</vt:lpstr>
      <vt:lpstr>'agustus (2)'!Print_Area</vt:lpstr>
      <vt:lpstr>'april (2)'!Print_Area</vt:lpstr>
      <vt:lpstr>desember!Print_Area</vt:lpstr>
      <vt:lpstr>jan!Print_Area</vt:lpstr>
      <vt:lpstr>'juli (2)'!Print_Area</vt:lpstr>
      <vt:lpstr>'juni (2)'!Print_Area</vt:lpstr>
      <vt:lpstr>'maret (2)'!Print_Area</vt:lpstr>
      <vt:lpstr>'mei (2)'!Print_Area</vt:lpstr>
      <vt:lpstr>'November (2)'!Print_Area</vt:lpstr>
      <vt:lpstr>'oktober (2)'!Print_Area</vt:lpstr>
      <vt:lpstr>'peb (2)'!Print_Area</vt:lpstr>
      <vt:lpstr>'september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cp:lastPrinted>2022-06-02T07:14:59Z</cp:lastPrinted>
  <dcterms:created xsi:type="dcterms:W3CDTF">2019-07-02T05:49:50Z</dcterms:created>
  <dcterms:modified xsi:type="dcterms:W3CDTF">2022-06-02T07:17:45Z</dcterms:modified>
</cp:coreProperties>
</file>